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us\งบประมาณ\2568\ขออนุมัติเงินจัดสรรตามงวด\งวดที่ 1\"/>
    </mc:Choice>
  </mc:AlternateContent>
  <xr:revisionPtr revIDLastSave="0" documentId="13_ncr:1_{97D30854-317A-4DBA-A422-F3E130F2CD3F}" xr6:coauthVersionLast="47" xr6:coauthVersionMax="47" xr10:uidLastSave="{00000000-0000-0000-0000-000000000000}"/>
  <bookViews>
    <workbookView xWindow="-120" yWindow="-120" windowWidth="24240" windowHeight="13020" tabRatio="581" xr2:uid="{00000000-000D-0000-FFFF-FFFF00000000}"/>
  </bookViews>
  <sheets>
    <sheet name="รวม" sheetId="24" r:id="rId1"/>
    <sheet name="แผนผล" sheetId="27" r:id="rId2"/>
    <sheet name="งวด 1" sheetId="28" r:id="rId3"/>
    <sheet name="งวด 2" sheetId="33" r:id="rId4"/>
    <sheet name="งวด 3" sheetId="34" r:id="rId5"/>
    <sheet name="สัญญา" sheetId="17" state="hidden" r:id="rId6"/>
  </sheets>
  <definedNames>
    <definedName name="_xlnm.Print_Area" localSheetId="2">'งวด 1'!$A$1:$F$83</definedName>
    <definedName name="_xlnm.Print_Area" localSheetId="3">'งวด 2'!$A$1:$D$83</definedName>
    <definedName name="_xlnm.Print_Area" localSheetId="4">'งวด 3'!$A$1:$D$83</definedName>
    <definedName name="_xlnm.Print_Area" localSheetId="1">แผนผล!$A$1:$F$56</definedName>
    <definedName name="_xlnm.Print_Area" localSheetId="0">รวม!$A$1:$R$58</definedName>
    <definedName name="_xlnm.Print_Titles" localSheetId="2">'งวด 1'!$5:$6</definedName>
    <definedName name="_xlnm.Print_Titles" localSheetId="3">'งวด 2'!$5:$6</definedName>
    <definedName name="_xlnm.Print_Titles" localSheetId="4">'งวด 3'!$5:$6</definedName>
    <definedName name="_xlnm.Print_Titles" localSheetId="1">แผนผล!$5:$6</definedName>
    <definedName name="_xlnm.Print_Titles" localSheetId="0">รวม!$A:$B,รวม!$1:$6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1" i="24" l="1"/>
  <c r="C49" i="24"/>
  <c r="C48" i="24"/>
  <c r="C47" i="24"/>
  <c r="C46" i="24"/>
  <c r="C43" i="24"/>
  <c r="C42" i="24"/>
  <c r="C40" i="24"/>
  <c r="C38" i="24"/>
  <c r="C31" i="24"/>
  <c r="C30" i="24"/>
  <c r="C29" i="24"/>
  <c r="C26" i="24"/>
  <c r="C23" i="24"/>
  <c r="C22" i="24"/>
  <c r="C21" i="24"/>
  <c r="C20" i="24"/>
  <c r="C80" i="34"/>
  <c r="C78" i="34"/>
  <c r="C76" i="34"/>
  <c r="D74" i="34"/>
  <c r="C74" i="34"/>
  <c r="C70" i="34"/>
  <c r="C68" i="34"/>
  <c r="C66" i="34"/>
  <c r="C64" i="34"/>
  <c r="C62" i="34"/>
  <c r="C60" i="34"/>
  <c r="C57" i="34"/>
  <c r="D50" i="34"/>
  <c r="D48" i="34" s="1"/>
  <c r="C50" i="34"/>
  <c r="C48" i="34" s="1"/>
  <c r="C46" i="34"/>
  <c r="C44" i="34"/>
  <c r="C42" i="34"/>
  <c r="C40" i="34"/>
  <c r="C38" i="34"/>
  <c r="C36" i="34"/>
  <c r="C34" i="34"/>
  <c r="C31" i="34"/>
  <c r="C29" i="34"/>
  <c r="C27" i="34"/>
  <c r="C25" i="34"/>
  <c r="C23" i="34"/>
  <c r="C21" i="34"/>
  <c r="C19" i="34"/>
  <c r="C17" i="34"/>
  <c r="C14" i="34"/>
  <c r="C10" i="34" s="1"/>
  <c r="C8" i="34" s="1"/>
  <c r="D10" i="34"/>
  <c r="D8" i="34" s="1"/>
  <c r="D74" i="33"/>
  <c r="D32" i="24"/>
  <c r="E32" i="24"/>
  <c r="G32" i="24"/>
  <c r="J32" i="24"/>
  <c r="K32" i="24"/>
  <c r="L32" i="24"/>
  <c r="N32" i="24"/>
  <c r="O32" i="24"/>
  <c r="P32" i="24"/>
  <c r="Q32" i="24"/>
  <c r="R32" i="24"/>
  <c r="C25" i="27"/>
  <c r="C80" i="33"/>
  <c r="C78" i="33"/>
  <c r="C76" i="33"/>
  <c r="C74" i="33"/>
  <c r="C70" i="33"/>
  <c r="C68" i="33"/>
  <c r="C66" i="33"/>
  <c r="C64" i="33"/>
  <c r="C62" i="33"/>
  <c r="C60" i="33"/>
  <c r="C57" i="33"/>
  <c r="D50" i="33"/>
  <c r="C46" i="33"/>
  <c r="C44" i="33"/>
  <c r="C42" i="33"/>
  <c r="C40" i="33"/>
  <c r="C38" i="33"/>
  <c r="C36" i="33"/>
  <c r="C34" i="33"/>
  <c r="C31" i="33"/>
  <c r="C29" i="33"/>
  <c r="C27" i="33"/>
  <c r="C25" i="33"/>
  <c r="C23" i="33"/>
  <c r="C21" i="33"/>
  <c r="C19" i="33"/>
  <c r="C17" i="33"/>
  <c r="C14" i="33"/>
  <c r="C10" i="33" s="1"/>
  <c r="C8" i="33" s="1"/>
  <c r="D10" i="33"/>
  <c r="D8" i="33" s="1"/>
  <c r="F32" i="27"/>
  <c r="D50" i="28"/>
  <c r="D48" i="28" s="1"/>
  <c r="D49" i="27"/>
  <c r="E49" i="27"/>
  <c r="F49" i="27"/>
  <c r="D34" i="27"/>
  <c r="D32" i="27" s="1"/>
  <c r="E34" i="27"/>
  <c r="E32" i="27" s="1"/>
  <c r="F34" i="27"/>
  <c r="C47" i="27"/>
  <c r="C38" i="27"/>
  <c r="E10" i="27"/>
  <c r="E8" i="27" s="1"/>
  <c r="F10" i="27"/>
  <c r="F8" i="27" s="1"/>
  <c r="F53" i="27" s="1"/>
  <c r="D10" i="27"/>
  <c r="D8" i="27" s="1"/>
  <c r="E53" i="27" l="1"/>
  <c r="D78" i="34"/>
  <c r="D80" i="34" s="1"/>
  <c r="D48" i="33"/>
  <c r="D78" i="33"/>
  <c r="D80" i="33" s="1"/>
  <c r="C50" i="33"/>
  <c r="C48" i="33" s="1"/>
  <c r="D53" i="27"/>
  <c r="R38" i="24"/>
  <c r="I34" i="24"/>
  <c r="I32" i="24" s="1"/>
  <c r="J34" i="24"/>
  <c r="K34" i="24"/>
  <c r="L34" i="24"/>
  <c r="N34" i="24"/>
  <c r="O34" i="24"/>
  <c r="P34" i="24"/>
  <c r="Q34" i="24"/>
  <c r="E34" i="24"/>
  <c r="F34" i="24"/>
  <c r="F32" i="24" s="1"/>
  <c r="G34" i="24"/>
  <c r="M38" i="24"/>
  <c r="H38" i="24"/>
  <c r="D34" i="24"/>
  <c r="D10" i="28"/>
  <c r="D8" i="28" s="1"/>
  <c r="D78" i="28" s="1"/>
  <c r="D74" i="28"/>
  <c r="C78" i="28"/>
  <c r="D80" i="28" l="1"/>
  <c r="C76" i="28" l="1"/>
  <c r="C70" i="28"/>
  <c r="C68" i="28"/>
  <c r="C66" i="28"/>
  <c r="C64" i="28"/>
  <c r="C62" i="28"/>
  <c r="C60" i="28"/>
  <c r="C57" i="28"/>
  <c r="C46" i="28"/>
  <c r="C44" i="28"/>
  <c r="C42" i="28"/>
  <c r="C40" i="28"/>
  <c r="C38" i="28"/>
  <c r="C36" i="28"/>
  <c r="C34" i="28"/>
  <c r="C31" i="28"/>
  <c r="C29" i="28"/>
  <c r="C27" i="28"/>
  <c r="C25" i="28"/>
  <c r="C23" i="28"/>
  <c r="C21" i="28"/>
  <c r="C19" i="28"/>
  <c r="C17" i="28"/>
  <c r="C14" i="28"/>
  <c r="C10" i="28" l="1"/>
  <c r="C50" i="28"/>
  <c r="C74" i="28"/>
  <c r="C8" i="28" l="1"/>
  <c r="C48" i="28"/>
  <c r="C80" i="28" l="1"/>
  <c r="C51" i="27" l="1"/>
  <c r="C46" i="27"/>
  <c r="C44" i="27"/>
  <c r="C42" i="27"/>
  <c r="C40" i="27"/>
  <c r="C31" i="27"/>
  <c r="C29" i="27"/>
  <c r="C27" i="27"/>
  <c r="C23" i="27"/>
  <c r="C22" i="27"/>
  <c r="C21" i="27"/>
  <c r="C19" i="27"/>
  <c r="C17" i="27"/>
  <c r="M25" i="24"/>
  <c r="C25" i="24" s="1"/>
  <c r="D49" i="24"/>
  <c r="E49" i="24"/>
  <c r="F49" i="24"/>
  <c r="G49" i="24"/>
  <c r="J49" i="24"/>
  <c r="K49" i="24"/>
  <c r="L49" i="24"/>
  <c r="N49" i="24"/>
  <c r="O49" i="24"/>
  <c r="P49" i="24"/>
  <c r="Q49" i="24"/>
  <c r="S9" i="24"/>
  <c r="S11" i="24"/>
  <c r="S12" i="24"/>
  <c r="S13" i="24"/>
  <c r="S15" i="24"/>
  <c r="S24" i="24"/>
  <c r="S33" i="24"/>
  <c r="S35" i="24"/>
  <c r="S36" i="24"/>
  <c r="S39" i="24"/>
  <c r="S41" i="24"/>
  <c r="S50" i="24"/>
  <c r="S52" i="24"/>
  <c r="S54" i="24"/>
  <c r="T54" i="24"/>
  <c r="U54" i="24" s="1"/>
  <c r="T52" i="24"/>
  <c r="U52" i="24" s="1"/>
  <c r="R51" i="24"/>
  <c r="R49" i="24" s="1"/>
  <c r="M51" i="24"/>
  <c r="H51" i="24"/>
  <c r="H49" i="24" s="1"/>
  <c r="T50" i="24"/>
  <c r="U50" i="24" s="1"/>
  <c r="R48" i="24"/>
  <c r="M48" i="24"/>
  <c r="H48" i="24"/>
  <c r="R46" i="24"/>
  <c r="M46" i="24"/>
  <c r="H46" i="24"/>
  <c r="R45" i="24"/>
  <c r="M45" i="24"/>
  <c r="C45" i="24" s="1"/>
  <c r="H45" i="24"/>
  <c r="R44" i="24"/>
  <c r="M44" i="24"/>
  <c r="H44" i="24"/>
  <c r="C44" i="24" s="1"/>
  <c r="R43" i="24"/>
  <c r="M43" i="24"/>
  <c r="H43" i="24"/>
  <c r="R42" i="24"/>
  <c r="M42" i="24"/>
  <c r="H42" i="24"/>
  <c r="T41" i="24"/>
  <c r="U41" i="24" s="1"/>
  <c r="R40" i="24"/>
  <c r="M40" i="24"/>
  <c r="H40" i="24"/>
  <c r="T39" i="24"/>
  <c r="U39" i="24" s="1"/>
  <c r="T36" i="24"/>
  <c r="U36" i="24" s="1"/>
  <c r="T35" i="24"/>
  <c r="U35" i="24" s="1"/>
  <c r="T33" i="24"/>
  <c r="U33" i="24" s="1"/>
  <c r="R31" i="24"/>
  <c r="M31" i="24"/>
  <c r="H31" i="24"/>
  <c r="R30" i="24"/>
  <c r="M30" i="24"/>
  <c r="H30" i="24"/>
  <c r="R29" i="24"/>
  <c r="M29" i="24"/>
  <c r="H29" i="24"/>
  <c r="R28" i="24"/>
  <c r="M28" i="24"/>
  <c r="C28" i="24" s="1"/>
  <c r="H28" i="24"/>
  <c r="R27" i="24"/>
  <c r="M27" i="24"/>
  <c r="C27" i="24" s="1"/>
  <c r="H27" i="24"/>
  <c r="R26" i="24"/>
  <c r="M26" i="24"/>
  <c r="H26" i="24"/>
  <c r="R25" i="24"/>
  <c r="H25" i="24"/>
  <c r="T24" i="24"/>
  <c r="U24" i="24" s="1"/>
  <c r="R23" i="24"/>
  <c r="M23" i="24"/>
  <c r="H23" i="24"/>
  <c r="H22" i="24"/>
  <c r="S22" i="24" s="1"/>
  <c r="R21" i="24"/>
  <c r="M21" i="24"/>
  <c r="H21" i="24"/>
  <c r="R20" i="24"/>
  <c r="M20" i="24"/>
  <c r="H20" i="24"/>
  <c r="R19" i="24"/>
  <c r="M19" i="24"/>
  <c r="H19" i="24"/>
  <c r="R18" i="24"/>
  <c r="M18" i="24"/>
  <c r="H18" i="24"/>
  <c r="R17" i="24"/>
  <c r="M17" i="24"/>
  <c r="H17" i="24"/>
  <c r="R16" i="24"/>
  <c r="M16" i="24"/>
  <c r="H16" i="24"/>
  <c r="T15" i="24"/>
  <c r="U15" i="24" s="1"/>
  <c r="R14" i="24"/>
  <c r="M14" i="24"/>
  <c r="H14" i="24"/>
  <c r="T13" i="24"/>
  <c r="U13" i="24" s="1"/>
  <c r="T12" i="24"/>
  <c r="U12" i="24" s="1"/>
  <c r="T11" i="24"/>
  <c r="U11" i="24" s="1"/>
  <c r="Q10" i="24"/>
  <c r="P10" i="24"/>
  <c r="P8" i="24" s="1"/>
  <c r="P53" i="24" s="1"/>
  <c r="O10" i="24"/>
  <c r="O8" i="24" s="1"/>
  <c r="O53" i="24" s="1"/>
  <c r="N10" i="24"/>
  <c r="N8" i="24" s="1"/>
  <c r="N53" i="24" s="1"/>
  <c r="L10" i="24"/>
  <c r="L8" i="24" s="1"/>
  <c r="L53" i="24" s="1"/>
  <c r="K10" i="24"/>
  <c r="K8" i="24" s="1"/>
  <c r="J10" i="24"/>
  <c r="J8" i="24" s="1"/>
  <c r="I10" i="24"/>
  <c r="I8" i="24" s="1"/>
  <c r="I53" i="24" s="1"/>
  <c r="G10" i="24"/>
  <c r="G8" i="24" s="1"/>
  <c r="G53" i="24" s="1"/>
  <c r="F10" i="24"/>
  <c r="F8" i="24" s="1"/>
  <c r="F53" i="24" s="1"/>
  <c r="E10" i="24"/>
  <c r="E8" i="24" s="1"/>
  <c r="E53" i="24" s="1"/>
  <c r="D10" i="24"/>
  <c r="D8" i="24" s="1"/>
  <c r="D53" i="24" s="1"/>
  <c r="K53" i="24" l="1"/>
  <c r="H34" i="24"/>
  <c r="J53" i="24"/>
  <c r="R34" i="24"/>
  <c r="M34" i="24"/>
  <c r="M32" i="24" s="1"/>
  <c r="C49" i="27"/>
  <c r="Q8" i="24"/>
  <c r="Q53" i="24" s="1"/>
  <c r="R10" i="24"/>
  <c r="R8" i="24" s="1"/>
  <c r="T29" i="24"/>
  <c r="T27" i="24"/>
  <c r="C14" i="24"/>
  <c r="T31" i="24"/>
  <c r="S42" i="24"/>
  <c r="C14" i="27"/>
  <c r="C16" i="27"/>
  <c r="C18" i="27"/>
  <c r="C20" i="27"/>
  <c r="C26" i="27"/>
  <c r="C28" i="27"/>
  <c r="C30" i="27"/>
  <c r="C43" i="27"/>
  <c r="C45" i="27"/>
  <c r="C48" i="27"/>
  <c r="T51" i="24"/>
  <c r="S31" i="24"/>
  <c r="T17" i="24"/>
  <c r="T19" i="24"/>
  <c r="T21" i="24"/>
  <c r="T23" i="24"/>
  <c r="M49" i="24"/>
  <c r="S25" i="24"/>
  <c r="M10" i="24"/>
  <c r="T25" i="24"/>
  <c r="U25" i="24" s="1"/>
  <c r="H10" i="24"/>
  <c r="H8" i="24" s="1"/>
  <c r="T40" i="24"/>
  <c r="T43" i="24"/>
  <c r="T45" i="24"/>
  <c r="T48" i="24"/>
  <c r="T14" i="24"/>
  <c r="T16" i="24"/>
  <c r="T18" i="24"/>
  <c r="T20" i="24"/>
  <c r="T26" i="24"/>
  <c r="T28" i="24"/>
  <c r="T30" i="24"/>
  <c r="T42" i="24"/>
  <c r="T44" i="24"/>
  <c r="T46" i="24"/>
  <c r="C16" i="24"/>
  <c r="S16" i="24" s="1"/>
  <c r="C17" i="24"/>
  <c r="C18" i="24"/>
  <c r="C19" i="24"/>
  <c r="S20" i="24"/>
  <c r="S28" i="24"/>
  <c r="S45" i="24"/>
  <c r="C34" i="27" l="1"/>
  <c r="C34" i="24"/>
  <c r="H32" i="24"/>
  <c r="C32" i="24" s="1"/>
  <c r="M8" i="24"/>
  <c r="C8" i="24" s="1"/>
  <c r="C10" i="24"/>
  <c r="C32" i="27"/>
  <c r="M53" i="24"/>
  <c r="R53" i="24"/>
  <c r="S40" i="24"/>
  <c r="S14" i="24"/>
  <c r="U31" i="24"/>
  <c r="U42" i="24"/>
  <c r="U14" i="24"/>
  <c r="S49" i="24"/>
  <c r="T34" i="24"/>
  <c r="U51" i="24"/>
  <c r="T49" i="24"/>
  <c r="U49" i="24" s="1"/>
  <c r="S51" i="24"/>
  <c r="C10" i="27"/>
  <c r="C8" i="27" s="1"/>
  <c r="U46" i="24"/>
  <c r="S46" i="24"/>
  <c r="U44" i="24"/>
  <c r="S44" i="24"/>
  <c r="U48" i="24"/>
  <c r="S48" i="24"/>
  <c r="U43" i="24"/>
  <c r="S43" i="24"/>
  <c r="U29" i="24"/>
  <c r="S29" i="24"/>
  <c r="U27" i="24"/>
  <c r="S27" i="24"/>
  <c r="U23" i="24"/>
  <c r="S23" i="24"/>
  <c r="U18" i="24"/>
  <c r="S18" i="24"/>
  <c r="U30" i="24"/>
  <c r="S30" i="24"/>
  <c r="U26" i="24"/>
  <c r="S26" i="24"/>
  <c r="U21" i="24"/>
  <c r="S21" i="24"/>
  <c r="U19" i="24"/>
  <c r="S19" i="24"/>
  <c r="U17" i="24"/>
  <c r="S17" i="24"/>
  <c r="T10" i="24"/>
  <c r="U45" i="24"/>
  <c r="U28" i="24"/>
  <c r="U20" i="24"/>
  <c r="U16" i="24"/>
  <c r="U40" i="24"/>
  <c r="H53" i="24" l="1"/>
  <c r="C53" i="24" s="1"/>
  <c r="C53" i="27"/>
  <c r="T32" i="24"/>
  <c r="S34" i="24"/>
  <c r="S10" i="24"/>
  <c r="U34" i="24"/>
  <c r="U10" i="24"/>
  <c r="U32" i="24" l="1"/>
  <c r="S32" i="24"/>
  <c r="T53" i="24"/>
  <c r="S53" i="24"/>
  <c r="S8" i="24"/>
  <c r="N29" i="17"/>
  <c r="N35" i="17" s="1"/>
  <c r="M29" i="17"/>
  <c r="M35" i="17" s="1"/>
  <c r="L29" i="17"/>
  <c r="L35" i="17" s="1"/>
  <c r="K29" i="17"/>
  <c r="K35" i="17" s="1"/>
  <c r="J29" i="17"/>
  <c r="J35" i="17" s="1"/>
  <c r="I29" i="17"/>
  <c r="I35" i="17" s="1"/>
  <c r="H29" i="17"/>
  <c r="H35" i="17" s="1"/>
  <c r="G29" i="17"/>
  <c r="G35" i="17" s="1"/>
  <c r="F29" i="17"/>
  <c r="F35" i="17" s="1"/>
  <c r="E29" i="17"/>
  <c r="E35" i="17" s="1"/>
  <c r="D29" i="17"/>
  <c r="C29" i="17"/>
  <c r="C35" i="17" s="1"/>
  <c r="D35" i="17"/>
  <c r="B35" i="17"/>
  <c r="U53" i="24" l="1"/>
  <c r="B36" i="17"/>
</calcChain>
</file>

<file path=xl/sharedStrings.xml><?xml version="1.0" encoding="utf-8"?>
<sst xmlns="http://schemas.openxmlformats.org/spreadsheetml/2006/main" count="658" uniqueCount="97">
  <si>
    <t>ผู้รายงาน......................................................</t>
  </si>
  <si>
    <t>ผล</t>
  </si>
  <si>
    <t>แผน</t>
  </si>
  <si>
    <t>รวม</t>
  </si>
  <si>
    <t xml:space="preserve">  </t>
  </si>
  <si>
    <t>- ค่าวัสดุประชาสัมพันธ์</t>
  </si>
  <si>
    <t>- ค่าวัสดุไฟฟ้า ประปา งานบ้าน งานครัว และงานสวน</t>
  </si>
  <si>
    <t>- ค่าเครื่องแต่งกาย</t>
  </si>
  <si>
    <t>- ค่าวัสดุยานพาหนะ</t>
  </si>
  <si>
    <t>- ค่าจ้างเหมาบริการเป็นรายบุคคล</t>
  </si>
  <si>
    <t>- ค่าจ้างเหมาดูแลทรัพย์สินและรักษาความปลอดภัย</t>
  </si>
  <si>
    <t>- ค่าจ้างเหมาทำความสะอาดอาคาร</t>
  </si>
  <si>
    <t>- ค่าซ่อมแซมครุภัณฑ์</t>
  </si>
  <si>
    <t>- ค่าทำความสะอาดเครื่องนอนเวรฯ</t>
  </si>
  <si>
    <t>- ค่าซ่อมแซมยานพาหนะ</t>
  </si>
  <si>
    <t>- ค่าบำรุงรักษาซ่อมแซมลิฟท์</t>
  </si>
  <si>
    <t>- ค่าบำรุงรักษาซ่อมแซมเครื่องปรับอากาศ</t>
  </si>
  <si>
    <t>- ค่าอาหารทำการนอกเวลา</t>
  </si>
  <si>
    <t>แผน/</t>
  </si>
  <si>
    <t>งาน/หมวด/รายการ</t>
  </si>
  <si>
    <t>หน่วย : บาท</t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</si>
  <si>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ค่าตอบแทน</t>
    </r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</si>
  <si>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ค่าใช้สอย</t>
    </r>
  </si>
  <si>
    <t>- จ้างเหมาบริการเป็นรายบุคคล</t>
  </si>
  <si>
    <t>- ค่าจ้างเหมาดูแลทรัพย์สินและรักษาความปลอดภัยในสวนสาธารณะ</t>
  </si>
  <si>
    <t>- ค่าจ้างเหมาล้างทำความสะอาดท่อระบายน้ำ</t>
  </si>
  <si>
    <t>- ค่าบำรุงรักษาสระว่ายน้ำของโรงเรียน</t>
  </si>
  <si>
    <t>- ค่าจ้างเหมาบริษัทเอกชนทำความสะอาดในโรงเรียนสังกัดกรุงเทพมหานคร</t>
  </si>
  <si>
    <t>- ค่าจ้างเหมาดูแลทรัพย์สินและรักษาความปลอดภัยในโรงเรียนสังกัดกรุงเทพมหานคร</t>
  </si>
  <si>
    <t>รวมทั้งสิ้น</t>
  </si>
  <si>
    <t>สำนักงานเขตหลักสี่</t>
  </si>
  <si>
    <t>งานปกครอง</t>
  </si>
  <si>
    <t>งานบริหารการจัดเก็บรายได้</t>
  </si>
  <si>
    <t>ค่าตอบแทน ใช้สอยและวัสดุ</t>
  </si>
  <si>
    <t>งานการระบายน้ำและแก้ไขปัญหาน้ำท่วม</t>
  </si>
  <si>
    <t>งานปลูกและบำรุงรักษาต้นไม้</t>
  </si>
  <si>
    <t>งานพัฒนาชุมชน</t>
  </si>
  <si>
    <t>งานควบคุมอนามัย</t>
  </si>
  <si>
    <t>งานบริหารการศึกษา</t>
  </si>
  <si>
    <t>วงเงินงบประมาณ</t>
  </si>
  <si>
    <t xml:space="preserve"> - ค่าจ้างเหมาบริการเป็นรายบุคคลโครงการจ้างเจ้าหน้าที่ปฏิบัติงานตามนโยบายการดำเนินงานศูนย์ส่งเสริมการบริหารเงินออมครอบครัว</t>
  </si>
  <si>
    <t>- ค่าจ้างเหมาบริการเป็นรายบุคคลโครงการจ้างเจ้าหน้าที่เพื่อปฏิบัติงานในโครงการกรุงเทพฯ เมืองอาหารปลอดภัย</t>
  </si>
  <si>
    <t>- ค่าจ้างเหมาบริการเป็นรายบุคคลโครงการจ้างงานเพื่อพัฒนาคุณภาพงานสุขาภิบาลอาหารในกรุงเทพมหานคร</t>
  </si>
  <si>
    <t>- ค่าจ้างเหมาบริการเป็นรายบุคคลโครงการจ้างเจ้าหน้าที่เพื่อปฏิบัติงานในโครงการตรวจสอบหาสารเคมีกำจัดศัตรูพืชตกค้างในผักสด</t>
  </si>
  <si>
    <t>รายละเอียดการเบิกจ่ายงบประมาณรายการที่ต้องก่อหนี้ผูกพันทั้งจำนวน</t>
  </si>
  <si>
    <t>งบประมาณรายจ่ายประจำปี 2565</t>
  </si>
  <si>
    <t>งาน/โครงการตามแผนยุทธศาสตร์/งบรายจ่าย/รายการ</t>
  </si>
  <si>
    <t>ฝ่าย : ปกครอง</t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</si>
  <si>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ค่าตอบแทน ใช้สอยและวัสดุ</t>
    </r>
  </si>
  <si>
    <r>
      <rPr>
        <b/>
        <sz val="16"/>
        <color theme="1"/>
        <rFont val="TH SarabunPSK"/>
        <family val="2"/>
      </rPr>
      <t xml:space="preserve">    </t>
    </r>
    <r>
      <rPr>
        <b/>
        <u/>
        <sz val="16"/>
        <color theme="1"/>
        <rFont val="TH SarabunPSK"/>
        <family val="2"/>
      </rPr>
      <t>ค่าวัสดุ</t>
    </r>
  </si>
  <si>
    <t>งบประมาณตามโครงสร้างงาน</t>
  </si>
  <si>
    <t xml:space="preserve">     งานที่ 1 : อำนวยการและบริหารสำนักงานเขต</t>
  </si>
  <si>
    <t xml:space="preserve">     งานที่ 2 : ปกครอง</t>
  </si>
  <si>
    <t>งวดที่ 1</t>
  </si>
  <si>
    <t>ม.ค.</t>
  </si>
  <si>
    <t>ธ.ค.</t>
  </si>
  <si>
    <t>พ.ย.</t>
  </si>
  <si>
    <t>ต.ค.</t>
  </si>
  <si>
    <t>งวดที่ 2</t>
  </si>
  <si>
    <t>ก.พ.</t>
  </si>
  <si>
    <t>มี.ค.</t>
  </si>
  <si>
    <t>เม.ย.</t>
  </si>
  <si>
    <t>พ.ค.</t>
  </si>
  <si>
    <t>งวดที่ 3</t>
  </si>
  <si>
    <t>มิ.ย.</t>
  </si>
  <si>
    <t>ก.ค.</t>
  </si>
  <si>
    <t>ส.ค.</t>
  </si>
  <si>
    <t>ก.ย.</t>
  </si>
  <si>
    <t>รวมงบประมาณตามโครงสร้างงาน</t>
  </si>
  <si>
    <t>หน่วยงาน : สำนักงานเขตสัมพันธวงศ์</t>
  </si>
  <si>
    <t>- ค่าวัสดุสำนักงาน</t>
  </si>
  <si>
    <t>-</t>
  </si>
  <si>
    <t xml:space="preserve">    ค่าใช้สอย</t>
  </si>
  <si>
    <t xml:space="preserve">     1) งบดำเนินงาน</t>
  </si>
  <si>
    <t xml:space="preserve">     งบดำเนินงาน</t>
  </si>
  <si>
    <t>- ค่าใช้จ่ายโครงการอาสาสมัครกรุงเทพมหานครด้านการป้องกันและ</t>
  </si>
  <si>
    <t xml:space="preserve"> แก้ไขปัญหายา และสารเสพติด</t>
  </si>
  <si>
    <t>งวดที่ 2 (กุมภาพันธ์ 2566 - พฤษภาคม 2566)</t>
  </si>
  <si>
    <t>งวดที่ 3 (มิถุนายน 2566 - กันยายน 2566)</t>
  </si>
  <si>
    <t>งานที่ 1 : งานอำนวยการและบริหารสำนักงานเขต</t>
  </si>
  <si>
    <t xml:space="preserve">    งบดำเนินงาน</t>
  </si>
  <si>
    <t>งานที่ 2 : งานปกครอง</t>
  </si>
  <si>
    <t>- ค่าตอบแทนอาสาสมัครป้องกันภัยฝ่ายพลเรือน</t>
  </si>
  <si>
    <t>แผน/ผลการปฏิบัติงานและการใช้จ่ายงบประมาณรายจ่ายประจำปีงบประมาณ พ.ศ. 2567</t>
  </si>
  <si>
    <t>- ค่าตอบแทนอาสาสมัครป้องกันฝ่ายพลเรือน</t>
  </si>
  <si>
    <t xml:space="preserve">     งบรายจ่ายอื่น</t>
  </si>
  <si>
    <t xml:space="preserve">     1) งบรายจ่ายอื่น</t>
  </si>
  <si>
    <t>(กุมภาพันธ์ 2567 - พฤษภาคม 2567)</t>
  </si>
  <si>
    <t>(มิถุนายน 2567 - กันยายน 2567)</t>
  </si>
  <si>
    <t>- ค่าจ้างทำความสะอาดอาคาร</t>
  </si>
  <si>
    <t>แผน/ผลการปฏิบัติงานและการใช้จ่ายงบประมาณรายจ่ายประจำปีงบประมาณ พ.ศ. 2568</t>
  </si>
  <si>
    <t>- ค่าซื้อหนังสือ วารสารฯ</t>
  </si>
  <si>
    <t>- ค่าวัสดุอุปกรณ์คอมพิวเตอร์</t>
  </si>
  <si>
    <t>(ตุลาคม 2567 - มกราคม 2568)</t>
  </si>
  <si>
    <t>(กุมภาพันธ์ 2568 - พฤษภาคม 2568)</t>
  </si>
  <si>
    <t>(มิถุนายน 2568 - กันยายน 2568)</t>
  </si>
  <si>
    <t>- ค่าวัสดุอุปกรณ์ สำหรับใช้ในศูนย์ อปพร.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</si>
</sst>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2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b/>
      <u/>
      <sz val="16"/>
      <color theme="1"/>
      <name val="TH SarabunPSK"/>
      <family val="2"/>
    </font>
    <font>
      <sz val="16"/>
      <color theme="1"/>
      <name val="TH SarabunPSK"/>
      <family val="2"/>
      <charset val="222"/>
    </font>
    <font>
      <u/>
      <sz val="16"/>
      <color theme="1"/>
      <name val="TH SarabunPSK"/>
      <family val="2"/>
    </font>
    <font>
      <b/>
      <sz val="16"/>
      <color theme="1"/>
      <name val="TH SarabunPSK"/>
      <family val="2"/>
      <charset val="222"/>
    </font>
    <font>
      <sz val="16"/>
      <name val="TH SarabunPSK"/>
      <family val="2"/>
    </font>
    <font>
      <b/>
      <sz val="16"/>
      <name val="TH SarabunPSK"/>
      <family val="2"/>
      <charset val="222"/>
    </font>
    <font>
      <sz val="11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b/>
      <sz val="16"/>
      <color rgb="FFFF0000"/>
      <name val="TH SarabunPSK"/>
      <family val="2"/>
    </font>
    <font>
      <b/>
      <sz val="11"/>
      <color rgb="FFFF0000"/>
      <name val="Calibri"/>
      <family val="2"/>
      <charset val="222"/>
      <scheme val="minor"/>
    </font>
    <font>
      <sz val="9"/>
      <color theme="1"/>
      <name val="Calibri"/>
      <family val="2"/>
      <charset val="222"/>
      <scheme val="minor"/>
    </font>
    <font>
      <sz val="9"/>
      <color rgb="FFFF0000"/>
      <name val="Calibri"/>
      <family val="2"/>
      <charset val="222"/>
      <scheme val="minor"/>
    </font>
    <font>
      <b/>
      <sz val="9"/>
      <color theme="1"/>
      <name val="Calibri"/>
      <family val="2"/>
      <charset val="222"/>
      <scheme val="minor"/>
    </font>
    <font>
      <b/>
      <sz val="8"/>
      <color theme="1"/>
      <name val="Calibri"/>
      <family val="2"/>
      <charset val="222"/>
      <scheme val="minor"/>
    </font>
    <font>
      <b/>
      <sz val="16"/>
      <name val="TH SarabunPSK"/>
      <family val="2"/>
    </font>
    <font>
      <b/>
      <sz val="12"/>
      <color theme="1"/>
      <name val="TH SarabunPSK"/>
      <family val="2"/>
    </font>
    <font>
      <b/>
      <sz val="12"/>
      <color theme="1"/>
      <name val="TH SarabunPSK"/>
      <family val="2"/>
      <charset val="222"/>
    </font>
  </fonts>
  <fills count="7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/>
  </cellStyleXfs>
  <cellXfs count="148">
    <xf numFmtId="0" fontId="0" fillId="0" borderId="0" xfId="0"/>
    <xf numFmtId="0" fontId="3" fillId="0" borderId="0" xfId="0" applyFont="1" applyAlignment="1">
      <alignment horizontal="left" vertical="center" indent="4"/>
    </xf>
    <xf numFmtId="0" fontId="3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0" xfId="0" applyFont="1"/>
    <xf numFmtId="0" fontId="0" fillId="0" borderId="0" xfId="0" applyAlignment="1">
      <alignment vertical="top"/>
    </xf>
    <xf numFmtId="0" fontId="4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43" fontId="4" fillId="0" borderId="0" xfId="1" applyFont="1"/>
    <xf numFmtId="9" fontId="3" fillId="3" borderId="3" xfId="2" applyFont="1" applyFill="1" applyBorder="1" applyAlignment="1">
      <alignment vertical="center"/>
    </xf>
    <xf numFmtId="9" fontId="5" fillId="3" borderId="2" xfId="2" applyFont="1" applyFill="1" applyBorder="1" applyAlignment="1">
      <alignment horizontal="left" vertical="center" indent="5"/>
    </xf>
    <xf numFmtId="9" fontId="3" fillId="0" borderId="3" xfId="2" applyFont="1" applyBorder="1" applyAlignment="1">
      <alignment vertical="center"/>
    </xf>
    <xf numFmtId="9" fontId="3" fillId="0" borderId="2" xfId="2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9" fontId="4" fillId="0" borderId="2" xfId="2" applyFont="1" applyFill="1" applyBorder="1" applyAlignment="1">
      <alignment vertical="center"/>
    </xf>
    <xf numFmtId="9" fontId="5" fillId="0" borderId="3" xfId="2" applyFont="1" applyBorder="1" applyAlignment="1">
      <alignment vertical="top"/>
    </xf>
    <xf numFmtId="9" fontId="4" fillId="0" borderId="4" xfId="2" quotePrefix="1" applyFont="1" applyBorder="1" applyAlignment="1">
      <alignment vertical="top"/>
    </xf>
    <xf numFmtId="9" fontId="5" fillId="0" borderId="4" xfId="2" applyFont="1" applyFill="1" applyBorder="1" applyAlignment="1">
      <alignment vertical="top"/>
    </xf>
    <xf numFmtId="9" fontId="5" fillId="0" borderId="4" xfId="2" quotePrefix="1" applyFont="1" applyFill="1" applyBorder="1" applyAlignment="1">
      <alignment vertical="top"/>
    </xf>
    <xf numFmtId="0" fontId="3" fillId="4" borderId="1" xfId="0" applyFont="1" applyFill="1" applyBorder="1" applyAlignment="1">
      <alignment horizontal="left" vertical="center" indent="2"/>
    </xf>
    <xf numFmtId="0" fontId="4" fillId="0" borderId="1" xfId="0" applyFont="1" applyBorder="1" applyAlignment="1">
      <alignment vertical="center"/>
    </xf>
    <xf numFmtId="0" fontId="3" fillId="0" borderId="0" xfId="0" applyFont="1" applyAlignment="1">
      <alignment horizontal="right"/>
    </xf>
    <xf numFmtId="0" fontId="3" fillId="0" borderId="0" xfId="0" applyFont="1"/>
    <xf numFmtId="0" fontId="3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43" fontId="4" fillId="0" borderId="1" xfId="1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43" fontId="4" fillId="4" borderId="1" xfId="1" applyFont="1" applyFill="1" applyBorder="1" applyAlignment="1">
      <alignment horizontal="left" vertical="center" indent="2"/>
    </xf>
    <xf numFmtId="43" fontId="4" fillId="0" borderId="1" xfId="1" applyFont="1" applyFill="1" applyBorder="1" applyAlignment="1">
      <alignment horizontal="left" vertical="center" indent="2"/>
    </xf>
    <xf numFmtId="43" fontId="4" fillId="0" borderId="1" xfId="1" applyFont="1" applyFill="1" applyBorder="1" applyAlignment="1">
      <alignment horizontal="left" vertical="center"/>
    </xf>
    <xf numFmtId="43" fontId="4" fillId="2" borderId="1" xfId="1" applyFont="1" applyFill="1" applyBorder="1" applyAlignment="1">
      <alignment horizontal="center" vertical="center"/>
    </xf>
    <xf numFmtId="43" fontId="4" fillId="4" borderId="1" xfId="1" applyFont="1" applyFill="1" applyBorder="1" applyAlignment="1">
      <alignment horizontal="center" vertical="center"/>
    </xf>
    <xf numFmtId="17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vertical="center" wrapText="1"/>
    </xf>
    <xf numFmtId="0" fontId="4" fillId="0" borderId="1" xfId="0" quotePrefix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top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center" vertical="center"/>
    </xf>
    <xf numFmtId="43" fontId="4" fillId="5" borderId="1" xfId="1" applyFont="1" applyFill="1" applyBorder="1" applyAlignment="1">
      <alignment vertical="center"/>
    </xf>
    <xf numFmtId="43" fontId="4" fillId="5" borderId="1" xfId="1" applyFont="1" applyFill="1" applyBorder="1" applyAlignment="1">
      <alignment horizontal="left" vertical="center" indent="2"/>
    </xf>
    <xf numFmtId="43" fontId="4" fillId="5" borderId="1" xfId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" fontId="3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164" fontId="8" fillId="3" borderId="1" xfId="1" applyNumberFormat="1" applyFont="1" applyFill="1" applyBorder="1" applyAlignment="1">
      <alignment horizontal="center" vertical="center"/>
    </xf>
    <xf numFmtId="164" fontId="3" fillId="3" borderId="1" xfId="1" applyNumberFormat="1" applyFont="1" applyFill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top"/>
    </xf>
    <xf numFmtId="164" fontId="4" fillId="0" borderId="1" xfId="1" applyNumberFormat="1" applyFont="1" applyBorder="1" applyAlignment="1">
      <alignment horizontal="center" vertical="top"/>
    </xf>
    <xf numFmtId="164" fontId="8" fillId="0" borderId="2" xfId="1" applyNumberFormat="1" applyFont="1" applyBorder="1" applyAlignment="1">
      <alignment horizontal="center" vertical="center"/>
    </xf>
    <xf numFmtId="164" fontId="3" fillId="0" borderId="2" xfId="1" applyNumberFormat="1" applyFont="1" applyBorder="1" applyAlignment="1">
      <alignment horizontal="center" vertical="center"/>
    </xf>
    <xf numFmtId="164" fontId="8" fillId="0" borderId="2" xfId="1" applyNumberFormat="1" applyFont="1" applyBorder="1" applyAlignment="1">
      <alignment horizontal="center" vertical="top"/>
    </xf>
    <xf numFmtId="164" fontId="4" fillId="0" borderId="2" xfId="1" applyNumberFormat="1" applyFont="1" applyBorder="1" applyAlignment="1">
      <alignment horizontal="center" vertical="top"/>
    </xf>
    <xf numFmtId="164" fontId="8" fillId="0" borderId="1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4" fontId="8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164" fontId="8" fillId="4" borderId="1" xfId="1" applyNumberFormat="1" applyFont="1" applyFill="1" applyBorder="1" applyAlignment="1">
      <alignment horizontal="center" vertical="center"/>
    </xf>
    <xf numFmtId="164" fontId="8" fillId="2" borderId="1" xfId="0" applyNumberFormat="1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9" fontId="8" fillId="0" borderId="3" xfId="2" applyFont="1" applyFill="1" applyBorder="1" applyAlignment="1">
      <alignment vertical="center"/>
    </xf>
    <xf numFmtId="9" fontId="3" fillId="0" borderId="2" xfId="2" applyFont="1" applyFill="1" applyBorder="1" applyAlignment="1">
      <alignment vertical="center"/>
    </xf>
    <xf numFmtId="9" fontId="5" fillId="0" borderId="3" xfId="2" applyFont="1" applyFill="1" applyBorder="1" applyAlignment="1">
      <alignment vertical="top"/>
    </xf>
    <xf numFmtId="164" fontId="3" fillId="0" borderId="2" xfId="1" applyNumberFormat="1" applyFont="1" applyFill="1" applyBorder="1" applyAlignment="1">
      <alignment horizontal="center" vertical="center"/>
    </xf>
    <xf numFmtId="164" fontId="8" fillId="0" borderId="2" xfId="1" applyNumberFormat="1" applyFont="1" applyFill="1" applyBorder="1" applyAlignment="1">
      <alignment horizontal="center" vertical="center"/>
    </xf>
    <xf numFmtId="164" fontId="8" fillId="0" borderId="1" xfId="1" applyNumberFormat="1" applyFont="1" applyFill="1" applyBorder="1" applyAlignment="1">
      <alignment horizontal="center" vertical="top"/>
    </xf>
    <xf numFmtId="164" fontId="4" fillId="0" borderId="2" xfId="1" applyNumberFormat="1" applyFont="1" applyFill="1" applyBorder="1" applyAlignment="1">
      <alignment horizontal="center" vertical="top"/>
    </xf>
    <xf numFmtId="164" fontId="8" fillId="0" borderId="2" xfId="1" applyNumberFormat="1" applyFont="1" applyFill="1" applyBorder="1" applyAlignment="1">
      <alignment horizontal="center" vertical="top"/>
    </xf>
    <xf numFmtId="9" fontId="4" fillId="0" borderId="4" xfId="2" quotePrefix="1" applyFont="1" applyFill="1" applyBorder="1" applyAlignment="1">
      <alignment vertical="top"/>
    </xf>
    <xf numFmtId="164" fontId="4" fillId="0" borderId="1" xfId="1" applyNumberFormat="1" applyFont="1" applyFill="1" applyBorder="1" applyAlignment="1">
      <alignment horizontal="center" vertical="top"/>
    </xf>
    <xf numFmtId="9" fontId="9" fillId="0" borderId="4" xfId="2" quotePrefix="1" applyFont="1" applyFill="1" applyBorder="1" applyAlignment="1">
      <alignment vertical="top"/>
    </xf>
    <xf numFmtId="0" fontId="9" fillId="0" borderId="1" xfId="0" applyFont="1" applyBorder="1" applyAlignment="1">
      <alignment horizontal="center" vertical="top"/>
    </xf>
    <xf numFmtId="164" fontId="10" fillId="0" borderId="1" xfId="1" applyNumberFormat="1" applyFont="1" applyFill="1" applyBorder="1" applyAlignment="1">
      <alignment horizontal="center" vertical="top"/>
    </xf>
    <xf numFmtId="164" fontId="9" fillId="0" borderId="1" xfId="1" applyNumberFormat="1" applyFont="1" applyFill="1" applyBorder="1" applyAlignment="1">
      <alignment horizontal="center" vertical="top"/>
    </xf>
    <xf numFmtId="0" fontId="11" fillId="0" borderId="0" xfId="0" applyFont="1" applyAlignment="1">
      <alignment vertical="top"/>
    </xf>
    <xf numFmtId="9" fontId="4" fillId="0" borderId="2" xfId="2" quotePrefix="1" applyFont="1" applyFill="1" applyBorder="1" applyAlignment="1">
      <alignment vertical="top"/>
    </xf>
    <xf numFmtId="9" fontId="8" fillId="0" borderId="1" xfId="2" applyFont="1" applyFill="1" applyBorder="1" applyAlignment="1">
      <alignment horizontal="center" vertical="center"/>
    </xf>
    <xf numFmtId="164" fontId="8" fillId="0" borderId="0" xfId="1" applyNumberFormat="1" applyFont="1" applyFill="1" applyBorder="1" applyAlignment="1">
      <alignment horizontal="center" vertical="top"/>
    </xf>
    <xf numFmtId="164" fontId="13" fillId="0" borderId="1" xfId="1" applyNumberFormat="1" applyFont="1" applyFill="1" applyBorder="1" applyAlignment="1">
      <alignment horizontal="center" vertical="top"/>
    </xf>
    <xf numFmtId="164" fontId="14" fillId="0" borderId="0" xfId="0" applyNumberFormat="1" applyFont="1"/>
    <xf numFmtId="164" fontId="12" fillId="0" borderId="0" xfId="0" applyNumberFormat="1" applyFont="1"/>
    <xf numFmtId="164" fontId="15" fillId="0" borderId="0" xfId="0" applyNumberFormat="1" applyFont="1"/>
    <xf numFmtId="164" fontId="16" fillId="0" borderId="0" xfId="0" applyNumberFormat="1" applyFont="1"/>
    <xf numFmtId="164" fontId="17" fillId="0" borderId="0" xfId="0" applyNumberFormat="1" applyFont="1"/>
    <xf numFmtId="164" fontId="18" fillId="0" borderId="0" xfId="0" applyNumberFormat="1" applyFont="1"/>
    <xf numFmtId="164" fontId="15" fillId="0" borderId="0" xfId="1" applyNumberFormat="1" applyFont="1"/>
    <xf numFmtId="9" fontId="3" fillId="0" borderId="3" xfId="2" applyFont="1" applyFill="1" applyBorder="1" applyAlignment="1">
      <alignment vertical="center"/>
    </xf>
    <xf numFmtId="164" fontId="3" fillId="0" borderId="1" xfId="1" applyNumberFormat="1" applyFont="1" applyFill="1" applyBorder="1" applyAlignment="1">
      <alignment horizontal="center" vertical="top"/>
    </xf>
    <xf numFmtId="164" fontId="19" fillId="0" borderId="1" xfId="1" applyNumberFormat="1" applyFont="1" applyFill="1" applyBorder="1" applyAlignment="1">
      <alignment horizontal="center" vertical="top"/>
    </xf>
    <xf numFmtId="164" fontId="0" fillId="0" borderId="0" xfId="0" applyNumberFormat="1"/>
    <xf numFmtId="164" fontId="8" fillId="0" borderId="0" xfId="0" applyNumberFormat="1" applyFont="1" applyAlignment="1">
      <alignment horizontal="right" vertical="center"/>
    </xf>
    <xf numFmtId="164" fontId="2" fillId="0" borderId="0" xfId="0" applyNumberFormat="1" applyFont="1"/>
    <xf numFmtId="164" fontId="1" fillId="0" borderId="0" xfId="0" applyNumberFormat="1" applyFont="1"/>
    <xf numFmtId="0" fontId="1" fillId="0" borderId="0" xfId="0" applyFont="1" applyAlignment="1">
      <alignment vertical="top"/>
    </xf>
    <xf numFmtId="9" fontId="3" fillId="0" borderId="4" xfId="2" applyFont="1" applyBorder="1" applyAlignment="1">
      <alignment vertical="top"/>
    </xf>
    <xf numFmtId="164" fontId="6" fillId="0" borderId="1" xfId="1" applyNumberFormat="1" applyFont="1" applyFill="1" applyBorder="1" applyAlignment="1">
      <alignment horizontal="center" vertical="top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164" fontId="8" fillId="3" borderId="0" xfId="1" applyNumberFormat="1" applyFont="1" applyFill="1" applyBorder="1" applyAlignment="1">
      <alignment horizontal="center" vertical="center"/>
    </xf>
    <xf numFmtId="164" fontId="9" fillId="0" borderId="1" xfId="1" applyNumberFormat="1" applyFont="1" applyBorder="1" applyAlignment="1">
      <alignment horizontal="center" vertical="top"/>
    </xf>
    <xf numFmtId="164" fontId="19" fillId="0" borderId="1" xfId="1" applyNumberFormat="1" applyFont="1" applyBorder="1" applyAlignment="1">
      <alignment horizontal="center" vertical="top"/>
    </xf>
    <xf numFmtId="0" fontId="20" fillId="0" borderId="1" xfId="0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9" fontId="4" fillId="0" borderId="4" xfId="2" quotePrefix="1" applyFont="1" applyFill="1" applyBorder="1" applyAlignment="1">
      <alignment vertical="center"/>
    </xf>
    <xf numFmtId="164" fontId="4" fillId="0" borderId="1" xfId="1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 vertical="center"/>
    </xf>
    <xf numFmtId="164" fontId="8" fillId="0" borderId="0" xfId="1" applyNumberFormat="1" applyFont="1" applyFill="1" applyBorder="1" applyAlignment="1">
      <alignment horizontal="center" vertical="center"/>
    </xf>
    <xf numFmtId="164" fontId="10" fillId="0" borderId="0" xfId="1" applyNumberFormat="1" applyFont="1" applyFill="1" applyBorder="1" applyAlignment="1">
      <alignment horizontal="center" vertical="top"/>
    </xf>
    <xf numFmtId="9" fontId="4" fillId="0" borderId="3" xfId="2" quotePrefix="1" applyFont="1" applyFill="1" applyBorder="1" applyAlignment="1">
      <alignment vertical="top"/>
    </xf>
    <xf numFmtId="9" fontId="19" fillId="4" borderId="3" xfId="2" applyFont="1" applyFill="1" applyBorder="1" applyAlignment="1">
      <alignment horizontal="left" vertical="center"/>
    </xf>
    <xf numFmtId="9" fontId="19" fillId="4" borderId="2" xfId="2" applyFont="1" applyFill="1" applyBorder="1" applyAlignment="1">
      <alignment horizontal="left" vertical="center"/>
    </xf>
    <xf numFmtId="9" fontId="5" fillId="0" borderId="2" xfId="2" quotePrefix="1" applyFont="1" applyBorder="1" applyAlignment="1">
      <alignment vertical="top"/>
    </xf>
    <xf numFmtId="9" fontId="4" fillId="0" borderId="4" xfId="2" applyFont="1" applyFill="1" applyBorder="1" applyAlignment="1">
      <alignment vertical="center"/>
    </xf>
    <xf numFmtId="9" fontId="3" fillId="0" borderId="2" xfId="2" quotePrefix="1" applyFont="1" applyFill="1" applyBorder="1" applyAlignment="1">
      <alignment vertical="center"/>
    </xf>
    <xf numFmtId="164" fontId="4" fillId="0" borderId="2" xfId="1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3" fillId="0" borderId="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43" fontId="3" fillId="0" borderId="3" xfId="1" applyFont="1" applyFill="1" applyBorder="1" applyAlignment="1">
      <alignment horizontal="center" vertical="center"/>
    </xf>
    <xf numFmtId="43" fontId="3" fillId="0" borderId="2" xfId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</cellXfs>
  <cellStyles count="4">
    <cellStyle name="จุลภาค" xfId="1" builtinId="3"/>
    <cellStyle name="ปกติ" xfId="0" builtinId="0"/>
    <cellStyle name="ปกติ 6" xfId="3" xr:uid="{00000000-0005-0000-0000-000003000000}"/>
    <cellStyle name="เปอร์เซ็นต์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122463</xdr:colOff>
      <xdr:row>0</xdr:row>
      <xdr:rowOff>258536</xdr:rowOff>
    </xdr:from>
    <xdr:to>
      <xdr:col>17</xdr:col>
      <xdr:colOff>653142</xdr:colOff>
      <xdr:row>3</xdr:row>
      <xdr:rowOff>5443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 flipH="1">
          <a:off x="14668499" y="258536"/>
          <a:ext cx="1211036" cy="563336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988218</xdr:colOff>
      <xdr:row>0</xdr:row>
      <xdr:rowOff>3402</xdr:rowOff>
    </xdr:from>
    <xdr:to>
      <xdr:col>6</xdr:col>
      <xdr:colOff>7140</xdr:colOff>
      <xdr:row>3</xdr:row>
      <xdr:rowOff>11906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 flipH="1">
          <a:off x="10417968" y="3402"/>
          <a:ext cx="1233485" cy="794317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878417</xdr:colOff>
      <xdr:row>1</xdr:row>
      <xdr:rowOff>54996</xdr:rowOff>
    </xdr:from>
    <xdr:to>
      <xdr:col>3</xdr:col>
      <xdr:colOff>3058317</xdr:colOff>
      <xdr:row>3</xdr:row>
      <xdr:rowOff>158750</xdr:rowOff>
    </xdr:to>
    <xdr:sp macro="" textlink="">
      <xdr:nvSpPr>
        <xdr:cNvPr id="3" name="TextBox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 flipH="1">
          <a:off x="5143500" y="319579"/>
          <a:ext cx="2179900" cy="632921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1217081</xdr:colOff>
      <xdr:row>1</xdr:row>
      <xdr:rowOff>54996</xdr:rowOff>
    </xdr:from>
    <xdr:to>
      <xdr:col>3</xdr:col>
      <xdr:colOff>3153564</xdr:colOff>
      <xdr:row>3</xdr:row>
      <xdr:rowOff>137583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9DD6CFD8-325C-4BA3-B4E8-ED5395BAE814}"/>
            </a:ext>
          </a:extLst>
        </xdr:cNvPr>
        <xdr:cNvSpPr txBox="1"/>
      </xdr:nvSpPr>
      <xdr:spPr>
        <a:xfrm flipH="1">
          <a:off x="5482164" y="319579"/>
          <a:ext cx="1936483" cy="611754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1217081</xdr:colOff>
      <xdr:row>1</xdr:row>
      <xdr:rowOff>54996</xdr:rowOff>
    </xdr:from>
    <xdr:to>
      <xdr:col>3</xdr:col>
      <xdr:colOff>3153564</xdr:colOff>
      <xdr:row>3</xdr:row>
      <xdr:rowOff>137583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id="{0D098961-73C6-4FB1-A49C-EDF7400F06AF}"/>
            </a:ext>
          </a:extLst>
        </xdr:cNvPr>
        <xdr:cNvSpPr txBox="1"/>
      </xdr:nvSpPr>
      <xdr:spPr>
        <a:xfrm flipH="1">
          <a:off x="5484281" y="321696"/>
          <a:ext cx="1936483" cy="615987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แบบ สงม. 2</a:t>
          </a:r>
        </a:p>
        <a:p>
          <a:pPr algn="r"/>
          <a:r>
            <a:rPr lang="th-TH" sz="1600" baseline="0">
              <a:latin typeface="TH SarabunPSK" pitchFamily="34" charset="-34"/>
              <a:cs typeface="TH SarabunPSK" pitchFamily="34" charset="-34"/>
            </a:rPr>
            <a:t>(สำนักงานเขต)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 tint="0.59999389629810485"/>
  </sheetPr>
  <dimension ref="A1:U66"/>
  <sheetViews>
    <sheetView tabSelected="1" view="pageBreakPreview" zoomScale="70" zoomScaleNormal="70" zoomScaleSheetLayoutView="70" workbookViewId="0">
      <pane xSplit="2" ySplit="6" topLeftCell="C37" activePane="bottomRight" state="frozen"/>
      <selection activeCell="A48" sqref="A48"/>
      <selection pane="topRight" activeCell="A48" sqref="A48"/>
      <selection pane="bottomLeft" activeCell="A48" sqref="A48"/>
      <selection pane="bottomRight" activeCell="A48" sqref="A48"/>
    </sheetView>
  </sheetViews>
  <sheetFormatPr defaultRowHeight="15"/>
  <cols>
    <col min="1" max="1" width="56" customWidth="1"/>
    <col min="2" max="2" width="8.28515625" customWidth="1"/>
    <col min="3" max="3" width="12.140625" style="4" customWidth="1"/>
    <col min="4" max="4" width="12.140625" customWidth="1"/>
    <col min="5" max="6" width="10.140625" customWidth="1"/>
    <col min="7" max="7" width="10.5703125" customWidth="1"/>
    <col min="8" max="8" width="12.85546875" style="4" customWidth="1"/>
    <col min="9" max="12" width="10.7109375" customWidth="1"/>
    <col min="13" max="13" width="11.5703125" style="4" customWidth="1"/>
    <col min="14" max="17" width="10.28515625" customWidth="1"/>
    <col min="18" max="18" width="11.5703125" style="4" customWidth="1"/>
    <col min="19" max="19" width="12.5703125" style="4" customWidth="1"/>
    <col min="20" max="20" width="13.7109375" customWidth="1"/>
  </cols>
  <sheetData>
    <row r="1" spans="1:21" ht="21">
      <c r="A1" s="133" t="s">
        <v>90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10"/>
    </row>
    <row r="2" spans="1:21" ht="21">
      <c r="A2" s="12" t="s">
        <v>69</v>
      </c>
      <c r="B2" s="12"/>
    </row>
    <row r="3" spans="1:21" ht="21">
      <c r="A3" s="2" t="s">
        <v>47</v>
      </c>
      <c r="B3" s="2"/>
    </row>
    <row r="4" spans="1:21" ht="21">
      <c r="A4" s="2"/>
      <c r="B4" s="2"/>
      <c r="C4" s="104"/>
      <c r="D4" s="11"/>
      <c r="E4" s="11"/>
      <c r="F4" s="11"/>
      <c r="G4" s="11"/>
      <c r="H4" s="51"/>
      <c r="I4" s="11"/>
      <c r="J4" s="11"/>
      <c r="K4" s="11"/>
      <c r="L4" s="11"/>
      <c r="M4" s="51"/>
      <c r="N4" s="11"/>
      <c r="O4" s="11"/>
      <c r="P4" s="11"/>
      <c r="Q4" s="11"/>
      <c r="R4" s="51" t="s">
        <v>20</v>
      </c>
      <c r="S4" s="51"/>
    </row>
    <row r="5" spans="1:21" ht="21">
      <c r="A5" s="134" t="s">
        <v>46</v>
      </c>
      <c r="B5" s="10" t="s">
        <v>18</v>
      </c>
      <c r="C5" s="136" t="s">
        <v>29</v>
      </c>
      <c r="D5" s="137" t="s">
        <v>53</v>
      </c>
      <c r="E5" s="138"/>
      <c r="F5" s="138"/>
      <c r="G5" s="138"/>
      <c r="H5" s="139"/>
      <c r="I5" s="140" t="s">
        <v>58</v>
      </c>
      <c r="J5" s="141"/>
      <c r="K5" s="141"/>
      <c r="L5" s="141"/>
      <c r="M5" s="142"/>
      <c r="N5" s="140" t="s">
        <v>63</v>
      </c>
      <c r="O5" s="141"/>
      <c r="P5" s="141"/>
      <c r="Q5" s="141"/>
      <c r="R5" s="142"/>
      <c r="S5" s="110"/>
    </row>
    <row r="6" spans="1:21" ht="21">
      <c r="A6" s="135"/>
      <c r="B6" s="9" t="s">
        <v>1</v>
      </c>
      <c r="C6" s="136"/>
      <c r="D6" s="50" t="s">
        <v>57</v>
      </c>
      <c r="E6" s="50" t="s">
        <v>56</v>
      </c>
      <c r="F6" s="50" t="s">
        <v>55</v>
      </c>
      <c r="G6" s="7" t="s">
        <v>54</v>
      </c>
      <c r="H6" s="52" t="s">
        <v>3</v>
      </c>
      <c r="I6" s="50" t="s">
        <v>59</v>
      </c>
      <c r="J6" s="50" t="s">
        <v>60</v>
      </c>
      <c r="K6" s="50" t="s">
        <v>61</v>
      </c>
      <c r="L6" s="116" t="s">
        <v>62</v>
      </c>
      <c r="M6" s="52" t="s">
        <v>3</v>
      </c>
      <c r="N6" s="50" t="s">
        <v>64</v>
      </c>
      <c r="O6" s="50" t="s">
        <v>65</v>
      </c>
      <c r="P6" s="50" t="s">
        <v>66</v>
      </c>
      <c r="Q6" s="7" t="s">
        <v>67</v>
      </c>
      <c r="R6" s="52" t="s">
        <v>3</v>
      </c>
      <c r="S6" s="111"/>
    </row>
    <row r="7" spans="1:21" ht="20.25" customHeight="1">
      <c r="A7" s="43" t="s">
        <v>50</v>
      </c>
      <c r="B7" s="44"/>
      <c r="C7" s="71"/>
      <c r="D7" s="48"/>
      <c r="E7" s="48"/>
      <c r="F7" s="48"/>
      <c r="G7" s="48"/>
      <c r="H7" s="53"/>
      <c r="I7" s="48"/>
      <c r="J7" s="48"/>
      <c r="K7" s="48"/>
      <c r="L7" s="48"/>
      <c r="M7" s="53"/>
      <c r="N7" s="48"/>
      <c r="O7" s="48"/>
      <c r="P7" s="48"/>
      <c r="Q7" s="48"/>
      <c r="R7" s="53"/>
      <c r="S7" s="112"/>
    </row>
    <row r="8" spans="1:21" ht="20.25" customHeight="1">
      <c r="A8" s="15" t="s">
        <v>51</v>
      </c>
      <c r="B8" s="8" t="s">
        <v>2</v>
      </c>
      <c r="C8" s="54">
        <f>H8+M8+R8</f>
        <v>2566700</v>
      </c>
      <c r="D8" s="54">
        <f>D10</f>
        <v>1576140</v>
      </c>
      <c r="E8" s="54">
        <f>E10</f>
        <v>100320</v>
      </c>
      <c r="F8" s="54">
        <f t="shared" ref="F8:G8" si="0">F10</f>
        <v>103760</v>
      </c>
      <c r="G8" s="54">
        <f t="shared" si="0"/>
        <v>32160</v>
      </c>
      <c r="H8" s="54">
        <f t="shared" ref="H8:R8" si="1">H10</f>
        <v>1812380</v>
      </c>
      <c r="I8" s="54">
        <f t="shared" si="1"/>
        <v>220220</v>
      </c>
      <c r="J8" s="54">
        <f t="shared" si="1"/>
        <v>136420</v>
      </c>
      <c r="K8" s="54">
        <f t="shared" si="1"/>
        <v>125220</v>
      </c>
      <c r="L8" s="54">
        <f t="shared" si="1"/>
        <v>30420</v>
      </c>
      <c r="M8" s="54">
        <f t="shared" si="1"/>
        <v>512280</v>
      </c>
      <c r="N8" s="54">
        <f t="shared" si="1"/>
        <v>100400</v>
      </c>
      <c r="O8" s="54">
        <f t="shared" si="1"/>
        <v>72160</v>
      </c>
      <c r="P8" s="54">
        <f t="shared" si="1"/>
        <v>41160</v>
      </c>
      <c r="Q8" s="54">
        <f t="shared" si="1"/>
        <v>28320</v>
      </c>
      <c r="R8" s="54">
        <f t="shared" si="1"/>
        <v>242040</v>
      </c>
      <c r="S8" s="113">
        <f>+C8-H8-M8-R8</f>
        <v>0</v>
      </c>
      <c r="T8" s="103"/>
      <c r="U8" s="103"/>
    </row>
    <row r="9" spans="1:21" ht="20.25" customHeight="1">
      <c r="A9" s="16"/>
      <c r="B9" s="8" t="s">
        <v>1</v>
      </c>
      <c r="C9" s="54"/>
      <c r="D9" s="55"/>
      <c r="E9" s="55"/>
      <c r="F9" s="55"/>
      <c r="G9" s="55"/>
      <c r="H9" s="54"/>
      <c r="I9" s="55"/>
      <c r="J9" s="55"/>
      <c r="K9" s="55"/>
      <c r="L9" s="55"/>
      <c r="M9" s="54"/>
      <c r="N9" s="55"/>
      <c r="O9" s="55"/>
      <c r="P9" s="55"/>
      <c r="Q9" s="55"/>
      <c r="R9" s="54"/>
      <c r="S9" s="113">
        <f t="shared" ref="S9:S54" si="2">+C9-H9-M9-R9</f>
        <v>0</v>
      </c>
      <c r="T9" s="103"/>
      <c r="U9" s="103"/>
    </row>
    <row r="10" spans="1:21" s="4" customFormat="1" ht="20.25" customHeight="1">
      <c r="A10" s="74" t="s">
        <v>74</v>
      </c>
      <c r="B10" s="52" t="s">
        <v>2</v>
      </c>
      <c r="C10" s="64">
        <f>H10+M10+R10</f>
        <v>2566700</v>
      </c>
      <c r="D10" s="64">
        <f>SUM(D14:D31)</f>
        <v>1576140</v>
      </c>
      <c r="E10" s="64">
        <f t="shared" ref="E10:Q10" si="3">SUM(E14:E31)</f>
        <v>100320</v>
      </c>
      <c r="F10" s="64">
        <f t="shared" si="3"/>
        <v>103760</v>
      </c>
      <c r="G10" s="64">
        <f t="shared" si="3"/>
        <v>32160</v>
      </c>
      <c r="H10" s="64">
        <f>SUM(H14:H31)</f>
        <v>1812380</v>
      </c>
      <c r="I10" s="64">
        <f t="shared" si="3"/>
        <v>220220</v>
      </c>
      <c r="J10" s="64">
        <f t="shared" si="3"/>
        <v>136420</v>
      </c>
      <c r="K10" s="64">
        <f t="shared" si="3"/>
        <v>125220</v>
      </c>
      <c r="L10" s="64">
        <f t="shared" si="3"/>
        <v>30420</v>
      </c>
      <c r="M10" s="64">
        <f t="shared" si="3"/>
        <v>512280</v>
      </c>
      <c r="N10" s="64">
        <f t="shared" si="3"/>
        <v>100400</v>
      </c>
      <c r="O10" s="64">
        <f t="shared" si="3"/>
        <v>72160</v>
      </c>
      <c r="P10" s="64">
        <f t="shared" si="3"/>
        <v>41160</v>
      </c>
      <c r="Q10" s="64">
        <f t="shared" si="3"/>
        <v>28320</v>
      </c>
      <c r="R10" s="64">
        <f>SUM(R14:R31)</f>
        <v>242040</v>
      </c>
      <c r="S10" s="113">
        <f t="shared" si="2"/>
        <v>0</v>
      </c>
      <c r="T10" s="103">
        <f t="shared" ref="T10:T54" si="4">+H10+M10+R10</f>
        <v>2566700</v>
      </c>
      <c r="U10" s="103">
        <f t="shared" ref="U10:U54" si="5">+T10-C10</f>
        <v>0</v>
      </c>
    </row>
    <row r="11" spans="1:21" s="4" customFormat="1" ht="20.25" customHeight="1">
      <c r="A11" s="75"/>
      <c r="B11" s="7" t="s">
        <v>1</v>
      </c>
      <c r="C11" s="64"/>
      <c r="D11" s="65"/>
      <c r="E11" s="65"/>
      <c r="F11" s="65"/>
      <c r="G11" s="65"/>
      <c r="H11" s="64"/>
      <c r="I11" s="65"/>
      <c r="J11" s="65"/>
      <c r="K11" s="65"/>
      <c r="L11" s="65"/>
      <c r="M11" s="64"/>
      <c r="N11" s="65"/>
      <c r="O11" s="65"/>
      <c r="P11" s="65"/>
      <c r="Q11" s="65"/>
      <c r="R11" s="64"/>
      <c r="S11" s="113">
        <f t="shared" si="2"/>
        <v>0</v>
      </c>
      <c r="T11" s="103">
        <f t="shared" si="4"/>
        <v>0</v>
      </c>
      <c r="U11" s="103">
        <f t="shared" si="5"/>
        <v>0</v>
      </c>
    </row>
    <row r="12" spans="1:21" s="4" customFormat="1" ht="20.25" customHeight="1">
      <c r="A12" s="76" t="s">
        <v>48</v>
      </c>
      <c r="B12" s="49"/>
      <c r="C12" s="64"/>
      <c r="D12" s="77"/>
      <c r="E12" s="77"/>
      <c r="F12" s="77"/>
      <c r="G12" s="77"/>
      <c r="H12" s="78"/>
      <c r="I12" s="77"/>
      <c r="J12" s="77"/>
      <c r="K12" s="77"/>
      <c r="L12" s="77"/>
      <c r="M12" s="78"/>
      <c r="N12" s="77"/>
      <c r="O12" s="77"/>
      <c r="P12" s="77"/>
      <c r="Q12" s="77"/>
      <c r="R12" s="78"/>
      <c r="S12" s="113">
        <f t="shared" si="2"/>
        <v>0</v>
      </c>
      <c r="T12" s="103">
        <f t="shared" si="4"/>
        <v>0</v>
      </c>
      <c r="U12" s="103">
        <f t="shared" si="5"/>
        <v>0</v>
      </c>
    </row>
    <row r="13" spans="1:21" s="5" customFormat="1" ht="20.25" customHeight="1">
      <c r="A13" s="23" t="s">
        <v>21</v>
      </c>
      <c r="B13" s="42"/>
      <c r="C13" s="79"/>
      <c r="D13" s="80"/>
      <c r="E13" s="80"/>
      <c r="F13" s="80"/>
      <c r="G13" s="80"/>
      <c r="H13" s="81"/>
      <c r="I13" s="80"/>
      <c r="J13" s="80"/>
      <c r="K13" s="80"/>
      <c r="L13" s="80"/>
      <c r="M13" s="81"/>
      <c r="N13" s="80"/>
      <c r="O13" s="80"/>
      <c r="P13" s="80"/>
      <c r="Q13" s="80"/>
      <c r="R13" s="81"/>
      <c r="S13" s="113">
        <f t="shared" si="2"/>
        <v>0</v>
      </c>
      <c r="T13" s="103">
        <f t="shared" si="4"/>
        <v>0</v>
      </c>
      <c r="U13" s="103">
        <f t="shared" si="5"/>
        <v>0</v>
      </c>
    </row>
    <row r="14" spans="1:21" s="5" customFormat="1" ht="20.25" customHeight="1">
      <c r="A14" s="82" t="s">
        <v>17</v>
      </c>
      <c r="B14" s="6" t="s">
        <v>2</v>
      </c>
      <c r="C14" s="79">
        <f>H14+M14+R14</f>
        <v>387400</v>
      </c>
      <c r="D14" s="83">
        <v>29940</v>
      </c>
      <c r="E14" s="83">
        <v>28320</v>
      </c>
      <c r="F14" s="83">
        <v>33760</v>
      </c>
      <c r="G14" s="83">
        <v>32160</v>
      </c>
      <c r="H14" s="79">
        <f>SUM(D14:G14)</f>
        <v>124180</v>
      </c>
      <c r="I14" s="83">
        <v>36120</v>
      </c>
      <c r="J14" s="83">
        <v>30420</v>
      </c>
      <c r="K14" s="83">
        <v>35220</v>
      </c>
      <c r="L14" s="83">
        <v>30420</v>
      </c>
      <c r="M14" s="79">
        <f>SUM(I14:L14)</f>
        <v>132180</v>
      </c>
      <c r="N14" s="83">
        <v>29400</v>
      </c>
      <c r="O14" s="83">
        <v>32160</v>
      </c>
      <c r="P14" s="83">
        <v>41160</v>
      </c>
      <c r="Q14" s="83">
        <v>28320</v>
      </c>
      <c r="R14" s="79">
        <f>SUM(N14:Q14)</f>
        <v>131040</v>
      </c>
      <c r="S14" s="113">
        <f t="shared" si="2"/>
        <v>0</v>
      </c>
      <c r="T14" s="103">
        <f>+H14+M14+R14</f>
        <v>387400</v>
      </c>
      <c r="U14" s="103">
        <f t="shared" si="5"/>
        <v>0</v>
      </c>
    </row>
    <row r="15" spans="1:21" s="5" customFormat="1" ht="20.25" customHeight="1">
      <c r="A15" s="23" t="s">
        <v>22</v>
      </c>
      <c r="B15" s="6"/>
      <c r="C15" s="79"/>
      <c r="D15" s="83"/>
      <c r="E15" s="83"/>
      <c r="F15" s="83"/>
      <c r="G15" s="83"/>
      <c r="H15" s="79"/>
      <c r="I15" s="83"/>
      <c r="J15" s="83"/>
      <c r="K15" s="83"/>
      <c r="L15" s="83"/>
      <c r="M15" s="79"/>
      <c r="N15" s="83"/>
      <c r="O15" s="83"/>
      <c r="P15" s="83"/>
      <c r="Q15" s="83"/>
      <c r="R15" s="79"/>
      <c r="S15" s="113">
        <f t="shared" si="2"/>
        <v>0</v>
      </c>
      <c r="T15" s="103">
        <f t="shared" si="4"/>
        <v>0</v>
      </c>
      <c r="U15" s="103">
        <f t="shared" si="5"/>
        <v>0</v>
      </c>
    </row>
    <row r="16" spans="1:21" s="5" customFormat="1" ht="20.25" customHeight="1">
      <c r="A16" s="82" t="s">
        <v>16</v>
      </c>
      <c r="B16" s="6" t="s">
        <v>2</v>
      </c>
      <c r="C16" s="79">
        <f>+H16+M16+R16</f>
        <v>221000</v>
      </c>
      <c r="D16" s="83"/>
      <c r="E16" s="83">
        <v>50000</v>
      </c>
      <c r="F16" s="83"/>
      <c r="G16" s="83"/>
      <c r="H16" s="79">
        <f t="shared" ref="H16:H31" si="6">SUM(D16:G16)</f>
        <v>50000</v>
      </c>
      <c r="I16" s="83"/>
      <c r="J16" s="83">
        <v>100000</v>
      </c>
      <c r="K16" s="83"/>
      <c r="L16" s="83"/>
      <c r="M16" s="79">
        <f t="shared" ref="M16:M31" si="7">SUM(I16:L16)</f>
        <v>100000</v>
      </c>
      <c r="N16" s="83">
        <v>71000</v>
      </c>
      <c r="O16" s="83"/>
      <c r="P16" s="83"/>
      <c r="Q16" s="83"/>
      <c r="R16" s="79">
        <f t="shared" ref="R16:R31" si="8">SUM(N16:Q16)</f>
        <v>71000</v>
      </c>
      <c r="S16" s="113">
        <f t="shared" si="2"/>
        <v>0</v>
      </c>
      <c r="T16" s="103">
        <f t="shared" si="4"/>
        <v>221000</v>
      </c>
      <c r="U16" s="103">
        <f t="shared" si="5"/>
        <v>0</v>
      </c>
    </row>
    <row r="17" spans="1:21" s="5" customFormat="1" ht="20.25" customHeight="1">
      <c r="A17" s="82" t="s">
        <v>15</v>
      </c>
      <c r="B17" s="6" t="s">
        <v>2</v>
      </c>
      <c r="C17" s="79">
        <f t="shared" ref="C17:C31" si="9">+H17+M17+R17</f>
        <v>33000</v>
      </c>
      <c r="D17" s="83">
        <v>33000</v>
      </c>
      <c r="E17" s="83"/>
      <c r="F17" s="83"/>
      <c r="G17" s="83"/>
      <c r="H17" s="79">
        <f t="shared" si="6"/>
        <v>33000</v>
      </c>
      <c r="I17" s="83"/>
      <c r="J17" s="83"/>
      <c r="K17" s="83"/>
      <c r="L17" s="83"/>
      <c r="M17" s="79">
        <f t="shared" si="7"/>
        <v>0</v>
      </c>
      <c r="N17" s="83"/>
      <c r="O17" s="83"/>
      <c r="P17" s="83"/>
      <c r="Q17" s="83"/>
      <c r="R17" s="79">
        <f t="shared" si="8"/>
        <v>0</v>
      </c>
      <c r="S17" s="113">
        <f t="shared" si="2"/>
        <v>0</v>
      </c>
      <c r="T17" s="103">
        <f t="shared" si="4"/>
        <v>33000</v>
      </c>
      <c r="U17" s="103">
        <f t="shared" si="5"/>
        <v>0</v>
      </c>
    </row>
    <row r="18" spans="1:21" s="5" customFormat="1" ht="20.25" customHeight="1">
      <c r="A18" s="82" t="s">
        <v>14</v>
      </c>
      <c r="B18" s="6" t="s">
        <v>2</v>
      </c>
      <c r="C18" s="79">
        <f t="shared" si="9"/>
        <v>49300</v>
      </c>
      <c r="D18" s="83"/>
      <c r="E18" s="83"/>
      <c r="F18" s="83"/>
      <c r="G18" s="83"/>
      <c r="H18" s="79">
        <f t="shared" si="6"/>
        <v>0</v>
      </c>
      <c r="I18" s="83">
        <v>49300</v>
      </c>
      <c r="J18" s="83"/>
      <c r="K18" s="83"/>
      <c r="L18" s="83"/>
      <c r="M18" s="79">
        <f t="shared" si="7"/>
        <v>49300</v>
      </c>
      <c r="N18" s="83"/>
      <c r="O18" s="83"/>
      <c r="P18" s="83"/>
      <c r="Q18" s="83"/>
      <c r="R18" s="79">
        <f t="shared" si="8"/>
        <v>0</v>
      </c>
      <c r="S18" s="113">
        <f t="shared" si="2"/>
        <v>0</v>
      </c>
      <c r="T18" s="103">
        <f t="shared" si="4"/>
        <v>49300</v>
      </c>
      <c r="U18" s="103">
        <f t="shared" si="5"/>
        <v>0</v>
      </c>
    </row>
    <row r="19" spans="1:21" s="5" customFormat="1" ht="20.25" customHeight="1">
      <c r="A19" s="82" t="s">
        <v>13</v>
      </c>
      <c r="B19" s="6" t="s">
        <v>2</v>
      </c>
      <c r="C19" s="79">
        <f t="shared" si="9"/>
        <v>4800</v>
      </c>
      <c r="D19" s="83">
        <v>4800</v>
      </c>
      <c r="E19" s="83"/>
      <c r="F19" s="83"/>
      <c r="G19" s="83"/>
      <c r="H19" s="79">
        <f t="shared" si="6"/>
        <v>4800</v>
      </c>
      <c r="I19" s="83"/>
      <c r="J19" s="83"/>
      <c r="K19" s="83"/>
      <c r="L19" s="83"/>
      <c r="M19" s="79">
        <f t="shared" si="7"/>
        <v>0</v>
      </c>
      <c r="N19" s="83"/>
      <c r="O19" s="83"/>
      <c r="P19" s="83"/>
      <c r="Q19" s="83"/>
      <c r="R19" s="79">
        <f t="shared" si="8"/>
        <v>0</v>
      </c>
      <c r="S19" s="113">
        <f t="shared" si="2"/>
        <v>0</v>
      </c>
      <c r="T19" s="103">
        <f t="shared" si="4"/>
        <v>4800</v>
      </c>
      <c r="U19" s="103">
        <f t="shared" si="5"/>
        <v>0</v>
      </c>
    </row>
    <row r="20" spans="1:21" s="5" customFormat="1" ht="20.25" customHeight="1">
      <c r="A20" s="82" t="s">
        <v>12</v>
      </c>
      <c r="B20" s="6" t="s">
        <v>2</v>
      </c>
      <c r="C20" s="79">
        <f t="shared" si="9"/>
        <v>32000</v>
      </c>
      <c r="D20" s="83"/>
      <c r="E20" s="83">
        <v>0</v>
      </c>
      <c r="F20" s="83"/>
      <c r="G20" s="83"/>
      <c r="H20" s="79">
        <f t="shared" si="6"/>
        <v>0</v>
      </c>
      <c r="I20" s="83">
        <v>32000</v>
      </c>
      <c r="J20" s="83"/>
      <c r="K20" s="83"/>
      <c r="L20" s="83"/>
      <c r="M20" s="79">
        <f t="shared" si="7"/>
        <v>32000</v>
      </c>
      <c r="N20" s="83"/>
      <c r="O20" s="83"/>
      <c r="P20" s="83"/>
      <c r="Q20" s="83"/>
      <c r="R20" s="79">
        <f t="shared" si="8"/>
        <v>0</v>
      </c>
      <c r="S20" s="113">
        <f t="shared" si="2"/>
        <v>0</v>
      </c>
      <c r="T20" s="103">
        <f t="shared" si="4"/>
        <v>32000</v>
      </c>
      <c r="U20" s="103">
        <f t="shared" si="5"/>
        <v>0</v>
      </c>
    </row>
    <row r="21" spans="1:21" s="5" customFormat="1" ht="20.25" customHeight="1">
      <c r="A21" s="84" t="s">
        <v>89</v>
      </c>
      <c r="B21" s="85" t="s">
        <v>2</v>
      </c>
      <c r="C21" s="79">
        <f t="shared" si="9"/>
        <v>756000</v>
      </c>
      <c r="D21" s="87">
        <v>756000</v>
      </c>
      <c r="E21" s="87"/>
      <c r="F21" s="87"/>
      <c r="G21" s="87"/>
      <c r="H21" s="102">
        <f t="shared" si="6"/>
        <v>756000</v>
      </c>
      <c r="I21" s="83"/>
      <c r="J21" s="83"/>
      <c r="K21" s="83"/>
      <c r="L21" s="83"/>
      <c r="M21" s="79">
        <f t="shared" si="7"/>
        <v>0</v>
      </c>
      <c r="N21" s="83"/>
      <c r="O21" s="83"/>
      <c r="P21" s="83"/>
      <c r="Q21" s="83"/>
      <c r="R21" s="79">
        <f t="shared" si="8"/>
        <v>0</v>
      </c>
      <c r="S21" s="113">
        <f t="shared" si="2"/>
        <v>0</v>
      </c>
      <c r="T21" s="103">
        <f t="shared" si="4"/>
        <v>756000</v>
      </c>
      <c r="U21" s="103">
        <f t="shared" si="5"/>
        <v>0</v>
      </c>
    </row>
    <row r="22" spans="1:21" s="5" customFormat="1" ht="20.25" customHeight="1">
      <c r="A22" s="84" t="s">
        <v>10</v>
      </c>
      <c r="B22" s="85" t="s">
        <v>2</v>
      </c>
      <c r="C22" s="79">
        <f t="shared" si="9"/>
        <v>540000</v>
      </c>
      <c r="D22" s="87">
        <v>540000</v>
      </c>
      <c r="E22" s="87"/>
      <c r="F22" s="87"/>
      <c r="G22" s="87"/>
      <c r="H22" s="102">
        <f t="shared" ref="H22" si="10">SUM(D22:G22)</f>
        <v>540000</v>
      </c>
      <c r="I22" s="83"/>
      <c r="J22" s="83"/>
      <c r="K22" s="83"/>
      <c r="L22" s="83"/>
      <c r="M22" s="79"/>
      <c r="N22" s="83"/>
      <c r="O22" s="83"/>
      <c r="P22" s="83"/>
      <c r="Q22" s="83"/>
      <c r="R22" s="79"/>
      <c r="S22" s="113">
        <f t="shared" si="2"/>
        <v>0</v>
      </c>
      <c r="T22" s="103"/>
      <c r="U22" s="103"/>
    </row>
    <row r="23" spans="1:21" s="5" customFormat="1" ht="20.25" customHeight="1">
      <c r="A23" s="82" t="s">
        <v>9</v>
      </c>
      <c r="B23" s="6" t="s">
        <v>2</v>
      </c>
      <c r="C23" s="79">
        <f t="shared" si="9"/>
        <v>198000</v>
      </c>
      <c r="D23" s="83">
        <v>198000</v>
      </c>
      <c r="E23" s="83"/>
      <c r="F23" s="83"/>
      <c r="G23" s="83"/>
      <c r="H23" s="79">
        <f t="shared" si="6"/>
        <v>198000</v>
      </c>
      <c r="I23" s="83"/>
      <c r="J23" s="83"/>
      <c r="K23" s="83"/>
      <c r="L23" s="83"/>
      <c r="M23" s="79">
        <f t="shared" si="7"/>
        <v>0</v>
      </c>
      <c r="N23" s="83"/>
      <c r="O23" s="83"/>
      <c r="P23" s="83"/>
      <c r="Q23" s="83"/>
      <c r="R23" s="79">
        <f t="shared" si="8"/>
        <v>0</v>
      </c>
      <c r="S23" s="113">
        <f t="shared" si="2"/>
        <v>0</v>
      </c>
      <c r="T23" s="103">
        <f t="shared" si="4"/>
        <v>198000</v>
      </c>
      <c r="U23" s="103">
        <f t="shared" si="5"/>
        <v>0</v>
      </c>
    </row>
    <row r="24" spans="1:21" s="5" customFormat="1" ht="20.25" customHeight="1">
      <c r="A24" s="24" t="s">
        <v>49</v>
      </c>
      <c r="B24" s="6"/>
      <c r="C24" s="58"/>
      <c r="D24" s="59"/>
      <c r="E24" s="59"/>
      <c r="F24" s="59"/>
      <c r="G24" s="59"/>
      <c r="H24" s="58"/>
      <c r="I24" s="114"/>
      <c r="J24" s="114"/>
      <c r="K24" s="114"/>
      <c r="L24" s="114"/>
      <c r="M24" s="115"/>
      <c r="N24" s="59"/>
      <c r="O24" s="59"/>
      <c r="P24" s="59"/>
      <c r="Q24" s="59"/>
      <c r="R24" s="58"/>
      <c r="S24" s="113">
        <f t="shared" si="2"/>
        <v>0</v>
      </c>
      <c r="T24" s="103">
        <f t="shared" si="4"/>
        <v>0</v>
      </c>
      <c r="U24" s="103">
        <f t="shared" si="5"/>
        <v>0</v>
      </c>
    </row>
    <row r="25" spans="1:21" s="107" customFormat="1" ht="20.25" customHeight="1">
      <c r="A25" s="82" t="s">
        <v>70</v>
      </c>
      <c r="B25" s="6" t="s">
        <v>2</v>
      </c>
      <c r="C25" s="79">
        <f t="shared" si="9"/>
        <v>59000</v>
      </c>
      <c r="D25" s="83"/>
      <c r="E25" s="83">
        <v>22000</v>
      </c>
      <c r="F25" s="83"/>
      <c r="G25" s="83"/>
      <c r="H25" s="101">
        <f t="shared" si="6"/>
        <v>22000</v>
      </c>
      <c r="I25" s="87">
        <v>37000</v>
      </c>
      <c r="J25" s="87"/>
      <c r="K25" s="87"/>
      <c r="L25" s="87"/>
      <c r="M25" s="102">
        <f t="shared" si="7"/>
        <v>37000</v>
      </c>
      <c r="N25" s="83"/>
      <c r="O25" s="83"/>
      <c r="P25" s="83"/>
      <c r="Q25" s="83"/>
      <c r="R25" s="79">
        <f t="shared" si="8"/>
        <v>0</v>
      </c>
      <c r="S25" s="113">
        <f t="shared" si="2"/>
        <v>0</v>
      </c>
      <c r="T25" s="106">
        <f t="shared" si="4"/>
        <v>59000</v>
      </c>
      <c r="U25" s="106">
        <f t="shared" si="5"/>
        <v>0</v>
      </c>
    </row>
    <row r="26" spans="1:21" s="5" customFormat="1" ht="20.25" customHeight="1">
      <c r="A26" s="84" t="s">
        <v>92</v>
      </c>
      <c r="B26" s="6" t="s">
        <v>2</v>
      </c>
      <c r="C26" s="79">
        <f t="shared" si="9"/>
        <v>26400</v>
      </c>
      <c r="D26" s="83"/>
      <c r="E26" s="83"/>
      <c r="F26" s="83"/>
      <c r="G26" s="83"/>
      <c r="H26" s="79">
        <f t="shared" si="6"/>
        <v>0</v>
      </c>
      <c r="I26" s="83">
        <v>26400</v>
      </c>
      <c r="J26" s="83"/>
      <c r="K26" s="83"/>
      <c r="L26" s="83"/>
      <c r="M26" s="79">
        <f t="shared" si="7"/>
        <v>26400</v>
      </c>
      <c r="N26" s="83"/>
      <c r="O26" s="83"/>
      <c r="P26" s="83"/>
      <c r="Q26" s="83"/>
      <c r="R26" s="79">
        <f t="shared" si="8"/>
        <v>0</v>
      </c>
      <c r="S26" s="113">
        <f t="shared" si="2"/>
        <v>0</v>
      </c>
      <c r="T26" s="103">
        <f t="shared" si="4"/>
        <v>26400</v>
      </c>
      <c r="U26" s="103">
        <f t="shared" si="5"/>
        <v>0</v>
      </c>
    </row>
    <row r="27" spans="1:21" s="5" customFormat="1" ht="20.25" customHeight="1">
      <c r="A27" s="82" t="s">
        <v>8</v>
      </c>
      <c r="B27" s="6" t="s">
        <v>2</v>
      </c>
      <c r="C27" s="79">
        <f t="shared" si="9"/>
        <v>32800</v>
      </c>
      <c r="D27" s="83"/>
      <c r="E27" s="83"/>
      <c r="F27" s="83"/>
      <c r="G27" s="83"/>
      <c r="H27" s="79">
        <f t="shared" si="6"/>
        <v>0</v>
      </c>
      <c r="I27" s="83">
        <v>32800</v>
      </c>
      <c r="J27" s="83"/>
      <c r="K27" s="83"/>
      <c r="L27" s="83"/>
      <c r="M27" s="79">
        <f t="shared" si="7"/>
        <v>32800</v>
      </c>
      <c r="N27" s="83"/>
      <c r="O27" s="83"/>
      <c r="P27" s="83"/>
      <c r="Q27" s="83"/>
      <c r="R27" s="79">
        <f t="shared" si="8"/>
        <v>0</v>
      </c>
      <c r="S27" s="113">
        <f t="shared" si="2"/>
        <v>0</v>
      </c>
      <c r="T27" s="103">
        <f t="shared" si="4"/>
        <v>32800</v>
      </c>
      <c r="U27" s="103">
        <f t="shared" si="5"/>
        <v>0</v>
      </c>
    </row>
    <row r="28" spans="1:21" s="5" customFormat="1" ht="20.25" customHeight="1">
      <c r="A28" s="82" t="s">
        <v>7</v>
      </c>
      <c r="B28" s="6" t="s">
        <v>2</v>
      </c>
      <c r="C28" s="79">
        <f t="shared" si="9"/>
        <v>6600</v>
      </c>
      <c r="D28" s="83"/>
      <c r="E28" s="83"/>
      <c r="F28" s="83"/>
      <c r="G28" s="83"/>
      <c r="H28" s="79">
        <f t="shared" ref="H28" si="11">SUM(D28:G28)</f>
        <v>0</v>
      </c>
      <c r="I28" s="83">
        <v>6600</v>
      </c>
      <c r="J28" s="83"/>
      <c r="K28" s="83"/>
      <c r="L28" s="83"/>
      <c r="M28" s="79">
        <f t="shared" ref="M28" si="12">SUM(I28:L28)</f>
        <v>6600</v>
      </c>
      <c r="N28" s="83"/>
      <c r="O28" s="83"/>
      <c r="P28" s="83"/>
      <c r="Q28" s="83"/>
      <c r="R28" s="79">
        <f t="shared" ref="R28" si="13">SUM(N28:Q28)</f>
        <v>0</v>
      </c>
      <c r="S28" s="113">
        <f t="shared" si="2"/>
        <v>0</v>
      </c>
      <c r="T28" s="103">
        <f t="shared" si="4"/>
        <v>6600</v>
      </c>
      <c r="U28" s="103">
        <f t="shared" si="5"/>
        <v>0</v>
      </c>
    </row>
    <row r="29" spans="1:21" s="5" customFormat="1" ht="20.25" customHeight="1">
      <c r="A29" s="82" t="s">
        <v>6</v>
      </c>
      <c r="B29" s="6" t="s">
        <v>2</v>
      </c>
      <c r="C29" s="79">
        <f t="shared" si="9"/>
        <v>200000</v>
      </c>
      <c r="D29" s="83"/>
      <c r="E29" s="83"/>
      <c r="F29" s="83">
        <v>70000</v>
      </c>
      <c r="G29" s="83"/>
      <c r="H29" s="79">
        <f t="shared" si="6"/>
        <v>70000</v>
      </c>
      <c r="I29" s="83"/>
      <c r="J29" s="83"/>
      <c r="K29" s="83">
        <v>90000</v>
      </c>
      <c r="L29" s="83"/>
      <c r="M29" s="79">
        <f t="shared" si="7"/>
        <v>90000</v>
      </c>
      <c r="N29" s="83"/>
      <c r="O29" s="83">
        <v>40000</v>
      </c>
      <c r="P29" s="83"/>
      <c r="Q29" s="83"/>
      <c r="R29" s="79">
        <f t="shared" si="8"/>
        <v>40000</v>
      </c>
      <c r="S29" s="113">
        <f t="shared" si="2"/>
        <v>0</v>
      </c>
      <c r="T29" s="103">
        <f t="shared" si="4"/>
        <v>200000</v>
      </c>
      <c r="U29" s="103">
        <f t="shared" si="5"/>
        <v>0</v>
      </c>
    </row>
    <row r="30" spans="1:21" s="5" customFormat="1" ht="20.25" customHeight="1">
      <c r="A30" s="82" t="s">
        <v>91</v>
      </c>
      <c r="B30" s="6" t="s">
        <v>2</v>
      </c>
      <c r="C30" s="79">
        <f t="shared" si="9"/>
        <v>14400</v>
      </c>
      <c r="D30" s="83">
        <v>14400</v>
      </c>
      <c r="E30" s="83"/>
      <c r="F30" s="83"/>
      <c r="G30" s="83"/>
      <c r="H30" s="79">
        <f t="shared" si="6"/>
        <v>14400</v>
      </c>
      <c r="I30" s="83"/>
      <c r="J30" s="83"/>
      <c r="K30" s="83"/>
      <c r="L30" s="83"/>
      <c r="M30" s="79">
        <f t="shared" si="7"/>
        <v>0</v>
      </c>
      <c r="N30" s="83"/>
      <c r="O30" s="83"/>
      <c r="P30" s="83"/>
      <c r="Q30" s="83"/>
      <c r="R30" s="79">
        <f t="shared" si="8"/>
        <v>0</v>
      </c>
      <c r="S30" s="113">
        <f t="shared" si="2"/>
        <v>0</v>
      </c>
      <c r="T30" s="103">
        <f t="shared" si="4"/>
        <v>14400</v>
      </c>
      <c r="U30" s="103">
        <f t="shared" si="5"/>
        <v>0</v>
      </c>
    </row>
    <row r="31" spans="1:21" s="5" customFormat="1" ht="20.25" customHeight="1">
      <c r="A31" s="89" t="s">
        <v>5</v>
      </c>
      <c r="B31" s="6" t="s">
        <v>2</v>
      </c>
      <c r="C31" s="79">
        <f t="shared" si="9"/>
        <v>6000</v>
      </c>
      <c r="D31" s="83"/>
      <c r="E31" s="83"/>
      <c r="F31" s="83"/>
      <c r="G31" s="83"/>
      <c r="H31" s="79">
        <f t="shared" si="6"/>
        <v>0</v>
      </c>
      <c r="I31" s="83"/>
      <c r="J31" s="83">
        <v>6000</v>
      </c>
      <c r="K31" s="83"/>
      <c r="L31" s="83"/>
      <c r="M31" s="79">
        <f t="shared" si="7"/>
        <v>6000</v>
      </c>
      <c r="N31" s="83"/>
      <c r="O31" s="83"/>
      <c r="P31" s="83"/>
      <c r="Q31" s="83"/>
      <c r="R31" s="79">
        <f t="shared" si="8"/>
        <v>0</v>
      </c>
      <c r="S31" s="113">
        <f t="shared" si="2"/>
        <v>0</v>
      </c>
      <c r="T31" s="103">
        <f t="shared" si="4"/>
        <v>6000</v>
      </c>
      <c r="U31" s="103">
        <f t="shared" si="5"/>
        <v>0</v>
      </c>
    </row>
    <row r="32" spans="1:21" ht="20.25" customHeight="1">
      <c r="A32" s="15" t="s">
        <v>52</v>
      </c>
      <c r="B32" s="8" t="s">
        <v>2</v>
      </c>
      <c r="C32" s="54">
        <f>H32+M32+R32</f>
        <v>547000</v>
      </c>
      <c r="D32" s="54">
        <f t="shared" ref="D32:R32" si="14">D34+D49</f>
        <v>39400</v>
      </c>
      <c r="E32" s="54">
        <f t="shared" si="14"/>
        <v>29000</v>
      </c>
      <c r="F32" s="54">
        <f t="shared" si="14"/>
        <v>55700</v>
      </c>
      <c r="G32" s="54">
        <f t="shared" si="14"/>
        <v>81500</v>
      </c>
      <c r="H32" s="54">
        <f t="shared" si="14"/>
        <v>205600</v>
      </c>
      <c r="I32" s="54">
        <f t="shared" si="14"/>
        <v>92200</v>
      </c>
      <c r="J32" s="54">
        <f t="shared" si="14"/>
        <v>72800</v>
      </c>
      <c r="K32" s="54">
        <f t="shared" si="14"/>
        <v>29000</v>
      </c>
      <c r="L32" s="54">
        <f t="shared" si="14"/>
        <v>29800</v>
      </c>
      <c r="M32" s="54">
        <f t="shared" si="14"/>
        <v>223800</v>
      </c>
      <c r="N32" s="54">
        <f t="shared" si="14"/>
        <v>29000</v>
      </c>
      <c r="O32" s="54">
        <f t="shared" si="14"/>
        <v>29800</v>
      </c>
      <c r="P32" s="54">
        <f t="shared" si="14"/>
        <v>29800</v>
      </c>
      <c r="Q32" s="54">
        <f t="shared" si="14"/>
        <v>29000</v>
      </c>
      <c r="R32" s="54">
        <f t="shared" si="14"/>
        <v>117600</v>
      </c>
      <c r="S32" s="113">
        <f t="shared" si="2"/>
        <v>0</v>
      </c>
      <c r="T32" s="103">
        <f>+H32+M32+R32</f>
        <v>547000</v>
      </c>
      <c r="U32" s="103">
        <f t="shared" si="5"/>
        <v>0</v>
      </c>
    </row>
    <row r="33" spans="1:21" ht="20.25" customHeight="1">
      <c r="A33" s="16"/>
      <c r="B33" s="8" t="s">
        <v>1</v>
      </c>
      <c r="C33" s="54"/>
      <c r="D33" s="55"/>
      <c r="E33" s="55"/>
      <c r="F33" s="55"/>
      <c r="G33" s="55"/>
      <c r="H33" s="54"/>
      <c r="I33" s="55"/>
      <c r="J33" s="55"/>
      <c r="K33" s="55"/>
      <c r="L33" s="55"/>
      <c r="M33" s="54"/>
      <c r="N33" s="55"/>
      <c r="O33" s="55"/>
      <c r="P33" s="55"/>
      <c r="Q33" s="55"/>
      <c r="R33" s="54"/>
      <c r="S33" s="113">
        <f t="shared" si="2"/>
        <v>0</v>
      </c>
      <c r="T33" s="103">
        <f t="shared" si="4"/>
        <v>0</v>
      </c>
      <c r="U33" s="103">
        <f t="shared" si="5"/>
        <v>0</v>
      </c>
    </row>
    <row r="34" spans="1:21" s="4" customFormat="1" ht="20.25" customHeight="1">
      <c r="A34" s="17" t="s">
        <v>74</v>
      </c>
      <c r="B34" s="7" t="s">
        <v>2</v>
      </c>
      <c r="C34" s="56">
        <f>H34+M34+R34</f>
        <v>495300</v>
      </c>
      <c r="D34" s="56">
        <f>SUM(D38:D48)</f>
        <v>39400</v>
      </c>
      <c r="E34" s="56">
        <f t="shared" ref="E34:R34" si="15">SUM(E38:E48)</f>
        <v>29000</v>
      </c>
      <c r="F34" s="56">
        <f t="shared" si="15"/>
        <v>55700</v>
      </c>
      <c r="G34" s="56">
        <f t="shared" si="15"/>
        <v>29800</v>
      </c>
      <c r="H34" s="56">
        <f t="shared" si="15"/>
        <v>153900</v>
      </c>
      <c r="I34" s="56">
        <f t="shared" si="15"/>
        <v>92200</v>
      </c>
      <c r="J34" s="56">
        <f t="shared" si="15"/>
        <v>72800</v>
      </c>
      <c r="K34" s="56">
        <f t="shared" si="15"/>
        <v>29000</v>
      </c>
      <c r="L34" s="56">
        <f t="shared" si="15"/>
        <v>29800</v>
      </c>
      <c r="M34" s="56">
        <f t="shared" si="15"/>
        <v>223800</v>
      </c>
      <c r="N34" s="56">
        <f t="shared" si="15"/>
        <v>29000</v>
      </c>
      <c r="O34" s="56">
        <f t="shared" si="15"/>
        <v>29800</v>
      </c>
      <c r="P34" s="56">
        <f t="shared" si="15"/>
        <v>29800</v>
      </c>
      <c r="Q34" s="56">
        <f t="shared" si="15"/>
        <v>29000</v>
      </c>
      <c r="R34" s="56">
        <f t="shared" si="15"/>
        <v>117600</v>
      </c>
      <c r="S34" s="113">
        <f t="shared" si="2"/>
        <v>0</v>
      </c>
      <c r="T34" s="103">
        <f t="shared" si="4"/>
        <v>495300</v>
      </c>
      <c r="U34" s="103">
        <f t="shared" si="5"/>
        <v>0</v>
      </c>
    </row>
    <row r="35" spans="1:21" s="4" customFormat="1" ht="20.25" customHeight="1">
      <c r="A35" s="18"/>
      <c r="B35" s="72" t="s">
        <v>1</v>
      </c>
      <c r="C35" s="56"/>
      <c r="D35" s="57"/>
      <c r="E35" s="57"/>
      <c r="F35" s="57"/>
      <c r="G35" s="57"/>
      <c r="H35" s="56"/>
      <c r="I35" s="57"/>
      <c r="J35" s="57"/>
      <c r="K35" s="57"/>
      <c r="L35" s="57"/>
      <c r="M35" s="56"/>
      <c r="N35" s="57"/>
      <c r="O35" s="57"/>
      <c r="P35" s="57"/>
      <c r="Q35" s="57"/>
      <c r="R35" s="56"/>
      <c r="S35" s="113">
        <f t="shared" si="2"/>
        <v>0</v>
      </c>
      <c r="T35" s="103">
        <f t="shared" si="4"/>
        <v>0</v>
      </c>
      <c r="U35" s="103">
        <f t="shared" si="5"/>
        <v>0</v>
      </c>
    </row>
    <row r="36" spans="1:21" s="4" customFormat="1" ht="20.25" customHeight="1">
      <c r="A36" s="21" t="s">
        <v>48</v>
      </c>
      <c r="B36" s="49"/>
      <c r="C36" s="56"/>
      <c r="D36" s="61"/>
      <c r="E36" s="61"/>
      <c r="F36" s="61"/>
      <c r="G36" s="61"/>
      <c r="H36" s="60"/>
      <c r="I36" s="61"/>
      <c r="J36" s="61"/>
      <c r="K36" s="61"/>
      <c r="L36" s="61"/>
      <c r="M36" s="60"/>
      <c r="N36" s="61"/>
      <c r="O36" s="61"/>
      <c r="P36" s="61"/>
      <c r="Q36" s="61"/>
      <c r="R36" s="60"/>
      <c r="S36" s="113">
        <f t="shared" si="2"/>
        <v>0</v>
      </c>
      <c r="T36" s="103">
        <f t="shared" si="4"/>
        <v>0</v>
      </c>
      <c r="U36" s="103">
        <f t="shared" si="5"/>
        <v>0</v>
      </c>
    </row>
    <row r="37" spans="1:21" s="4" customFormat="1" ht="20.25" customHeight="1">
      <c r="A37" s="23" t="s">
        <v>21</v>
      </c>
      <c r="B37" s="49"/>
      <c r="C37" s="56"/>
      <c r="D37" s="61"/>
      <c r="E37" s="61"/>
      <c r="F37" s="61"/>
      <c r="G37" s="61"/>
      <c r="H37" s="60"/>
      <c r="I37" s="61"/>
      <c r="J37" s="61"/>
      <c r="K37" s="61"/>
      <c r="L37" s="61"/>
      <c r="M37" s="60"/>
      <c r="N37" s="61"/>
      <c r="O37" s="61"/>
      <c r="P37" s="61"/>
      <c r="Q37" s="61"/>
      <c r="R37" s="60"/>
      <c r="S37" s="113"/>
      <c r="T37" s="103"/>
      <c r="U37" s="103"/>
    </row>
    <row r="38" spans="1:21" s="4" customFormat="1" ht="20.25" customHeight="1">
      <c r="A38" s="22" t="s">
        <v>82</v>
      </c>
      <c r="B38" s="49"/>
      <c r="C38" s="79">
        <f t="shared" ref="C38" si="16">+H38+M38+R38</f>
        <v>292000</v>
      </c>
      <c r="D38" s="61">
        <v>24800</v>
      </c>
      <c r="E38" s="61">
        <v>24000</v>
      </c>
      <c r="F38" s="61">
        <v>24800</v>
      </c>
      <c r="G38" s="61">
        <v>24800</v>
      </c>
      <c r="H38" s="60">
        <f>D38+E38+F38+G38</f>
        <v>98400</v>
      </c>
      <c r="I38" s="61">
        <v>22400</v>
      </c>
      <c r="J38" s="61">
        <v>24800</v>
      </c>
      <c r="K38" s="61">
        <v>24000</v>
      </c>
      <c r="L38" s="61">
        <v>24800</v>
      </c>
      <c r="M38" s="60">
        <f>I38+J38+K38+L38</f>
        <v>96000</v>
      </c>
      <c r="N38" s="61">
        <v>24000</v>
      </c>
      <c r="O38" s="61">
        <v>24800</v>
      </c>
      <c r="P38" s="61">
        <v>24800</v>
      </c>
      <c r="Q38" s="61">
        <v>24000</v>
      </c>
      <c r="R38" s="60">
        <f>SUM(N38:Q38)</f>
        <v>97600</v>
      </c>
      <c r="S38" s="113"/>
      <c r="T38" s="103"/>
      <c r="U38" s="103"/>
    </row>
    <row r="39" spans="1:21" s="5" customFormat="1" ht="20.25" customHeight="1">
      <c r="A39" s="108" t="s">
        <v>72</v>
      </c>
      <c r="B39" s="42"/>
      <c r="C39" s="58"/>
      <c r="D39" s="63"/>
      <c r="E39" s="63"/>
      <c r="F39" s="63"/>
      <c r="G39" s="63"/>
      <c r="H39" s="62"/>
      <c r="I39" s="63"/>
      <c r="J39" s="63"/>
      <c r="K39" s="63"/>
      <c r="L39" s="63"/>
      <c r="M39" s="62"/>
      <c r="N39" s="63"/>
      <c r="O39" s="63"/>
      <c r="P39" s="63"/>
      <c r="Q39" s="63"/>
      <c r="R39" s="62"/>
      <c r="S39" s="113">
        <f t="shared" si="2"/>
        <v>0</v>
      </c>
      <c r="T39" s="103">
        <f t="shared" si="4"/>
        <v>0</v>
      </c>
      <c r="U39" s="103">
        <f t="shared" si="5"/>
        <v>0</v>
      </c>
    </row>
    <row r="40" spans="1:21" s="88" customFormat="1" ht="20.25" customHeight="1">
      <c r="A40" s="84" t="s">
        <v>14</v>
      </c>
      <c r="B40" s="85" t="s">
        <v>2</v>
      </c>
      <c r="C40" s="79">
        <f t="shared" ref="C40" si="17">+H40+M40+R40</f>
        <v>39000</v>
      </c>
      <c r="D40" s="87"/>
      <c r="E40" s="87"/>
      <c r="F40" s="87"/>
      <c r="G40" s="87"/>
      <c r="H40" s="86">
        <f>SUM(D40:G40)</f>
        <v>0</v>
      </c>
      <c r="I40" s="87"/>
      <c r="J40" s="87">
        <v>39000</v>
      </c>
      <c r="K40" s="87"/>
      <c r="L40" s="87"/>
      <c r="M40" s="86">
        <f>SUM(I40:L40)</f>
        <v>39000</v>
      </c>
      <c r="N40" s="87"/>
      <c r="O40" s="87"/>
      <c r="P40" s="87"/>
      <c r="Q40" s="87"/>
      <c r="R40" s="86">
        <f>SUM(N40:Q40)</f>
        <v>0</v>
      </c>
      <c r="S40" s="113">
        <f t="shared" si="2"/>
        <v>0</v>
      </c>
      <c r="T40" s="103">
        <f t="shared" si="4"/>
        <v>39000</v>
      </c>
      <c r="U40" s="103">
        <f t="shared" si="5"/>
        <v>0</v>
      </c>
    </row>
    <row r="41" spans="1:21" s="5" customFormat="1" ht="20.25" customHeight="1">
      <c r="A41" s="24" t="s">
        <v>49</v>
      </c>
      <c r="B41" s="6"/>
      <c r="C41" s="86"/>
      <c r="D41" s="83"/>
      <c r="E41" s="83"/>
      <c r="F41" s="83"/>
      <c r="G41" s="83"/>
      <c r="H41" s="79"/>
      <c r="I41" s="83"/>
      <c r="J41" s="83"/>
      <c r="K41" s="83"/>
      <c r="L41" s="83"/>
      <c r="M41" s="79"/>
      <c r="N41" s="83"/>
      <c r="O41" s="83"/>
      <c r="P41" s="83"/>
      <c r="Q41" s="83"/>
      <c r="R41" s="79"/>
      <c r="S41" s="113">
        <f t="shared" si="2"/>
        <v>0</v>
      </c>
      <c r="T41" s="103">
        <f t="shared" si="4"/>
        <v>0</v>
      </c>
      <c r="U41" s="103">
        <f t="shared" si="5"/>
        <v>0</v>
      </c>
    </row>
    <row r="42" spans="1:21" s="107" customFormat="1" ht="20.25" customHeight="1">
      <c r="A42" s="82" t="s">
        <v>70</v>
      </c>
      <c r="B42" s="6" t="s">
        <v>2</v>
      </c>
      <c r="C42" s="79">
        <f t="shared" ref="C42:C49" si="18">+H42+M42+R42</f>
        <v>39000</v>
      </c>
      <c r="D42" s="83"/>
      <c r="E42" s="83"/>
      <c r="F42" s="83"/>
      <c r="G42" s="83"/>
      <c r="H42" s="79">
        <f>SUM(D42:G42)</f>
        <v>0</v>
      </c>
      <c r="I42" s="83">
        <v>39000</v>
      </c>
      <c r="J42" s="83"/>
      <c r="K42" s="83"/>
      <c r="L42" s="83"/>
      <c r="M42" s="79">
        <f t="shared" ref="M42:M48" si="19">SUM(I42:L42)</f>
        <v>39000</v>
      </c>
      <c r="N42" s="83"/>
      <c r="O42" s="83"/>
      <c r="P42" s="83"/>
      <c r="Q42" s="83"/>
      <c r="R42" s="79">
        <f t="shared" ref="R42:R48" si="20">SUM(N42:Q42)</f>
        <v>0</v>
      </c>
      <c r="S42" s="113">
        <f t="shared" si="2"/>
        <v>0</v>
      </c>
      <c r="T42" s="106">
        <f t="shared" si="4"/>
        <v>39000</v>
      </c>
      <c r="U42" s="106">
        <f t="shared" si="5"/>
        <v>0</v>
      </c>
    </row>
    <row r="43" spans="1:21" s="107" customFormat="1" ht="20.25" customHeight="1">
      <c r="A43" s="84" t="s">
        <v>92</v>
      </c>
      <c r="B43" s="6" t="s">
        <v>2</v>
      </c>
      <c r="C43" s="79">
        <f t="shared" si="18"/>
        <v>17000</v>
      </c>
      <c r="D43" s="83"/>
      <c r="E43" s="83"/>
      <c r="F43" s="83"/>
      <c r="G43" s="83"/>
      <c r="H43" s="79">
        <f>SUM(D43:G43)</f>
        <v>0</v>
      </c>
      <c r="I43" s="83">
        <v>17000</v>
      </c>
      <c r="J43" s="83"/>
      <c r="K43" s="83"/>
      <c r="L43" s="83"/>
      <c r="M43" s="79">
        <f t="shared" si="19"/>
        <v>17000</v>
      </c>
      <c r="N43" s="83"/>
      <c r="O43" s="83"/>
      <c r="P43" s="83"/>
      <c r="Q43" s="83"/>
      <c r="R43" s="79">
        <f t="shared" si="20"/>
        <v>0</v>
      </c>
      <c r="S43" s="113">
        <f t="shared" si="2"/>
        <v>0</v>
      </c>
      <c r="T43" s="106">
        <f t="shared" si="4"/>
        <v>17000</v>
      </c>
      <c r="U43" s="106">
        <f t="shared" si="5"/>
        <v>0</v>
      </c>
    </row>
    <row r="44" spans="1:21" s="107" customFormat="1" ht="20.25" customHeight="1">
      <c r="A44" s="82" t="s">
        <v>8</v>
      </c>
      <c r="B44" s="6" t="s">
        <v>2</v>
      </c>
      <c r="C44" s="79">
        <f t="shared" si="18"/>
        <v>25900</v>
      </c>
      <c r="D44" s="109"/>
      <c r="E44" s="109"/>
      <c r="F44" s="109">
        <v>25900</v>
      </c>
      <c r="G44" s="109"/>
      <c r="H44" s="79">
        <f t="shared" ref="H44:H48" si="21">SUM(D44:G44)</f>
        <v>25900</v>
      </c>
      <c r="I44" s="109"/>
      <c r="J44" s="109"/>
      <c r="K44" s="109"/>
      <c r="L44" s="109"/>
      <c r="M44" s="79">
        <f t="shared" si="19"/>
        <v>0</v>
      </c>
      <c r="N44" s="109"/>
      <c r="O44" s="109"/>
      <c r="P44" s="109"/>
      <c r="Q44" s="109"/>
      <c r="R44" s="79">
        <f t="shared" si="20"/>
        <v>0</v>
      </c>
      <c r="S44" s="113">
        <f t="shared" si="2"/>
        <v>0</v>
      </c>
      <c r="T44" s="106">
        <f t="shared" si="4"/>
        <v>25900</v>
      </c>
      <c r="U44" s="106">
        <f t="shared" si="5"/>
        <v>0</v>
      </c>
    </row>
    <row r="45" spans="1:21" s="5" customFormat="1" ht="20.25" customHeight="1">
      <c r="A45" s="82" t="s">
        <v>7</v>
      </c>
      <c r="B45" s="6" t="s">
        <v>2</v>
      </c>
      <c r="C45" s="79">
        <f t="shared" si="18"/>
        <v>8800</v>
      </c>
      <c r="D45" s="83"/>
      <c r="E45" s="83"/>
      <c r="F45" s="83"/>
      <c r="G45" s="83"/>
      <c r="H45" s="79">
        <f t="shared" ref="H45" si="22">SUM(D45:G45)</f>
        <v>0</v>
      </c>
      <c r="I45" s="83">
        <v>8800</v>
      </c>
      <c r="J45" s="83"/>
      <c r="K45" s="83"/>
      <c r="L45" s="83"/>
      <c r="M45" s="79">
        <f t="shared" si="19"/>
        <v>8800</v>
      </c>
      <c r="N45" s="83"/>
      <c r="O45" s="83"/>
      <c r="P45" s="83"/>
      <c r="Q45" s="83"/>
      <c r="R45" s="79">
        <f t="shared" si="20"/>
        <v>0</v>
      </c>
      <c r="S45" s="113">
        <f t="shared" si="2"/>
        <v>0</v>
      </c>
      <c r="T45" s="103">
        <f t="shared" si="4"/>
        <v>8800</v>
      </c>
      <c r="U45" s="103">
        <f t="shared" si="5"/>
        <v>0</v>
      </c>
    </row>
    <row r="46" spans="1:21" s="107" customFormat="1" ht="20.25" customHeight="1">
      <c r="A46" s="82" t="s">
        <v>91</v>
      </c>
      <c r="B46" s="6" t="s">
        <v>2</v>
      </c>
      <c r="C46" s="79">
        <f t="shared" si="18"/>
        <v>9600</v>
      </c>
      <c r="D46" s="109">
        <v>9600</v>
      </c>
      <c r="E46" s="109"/>
      <c r="F46" s="109"/>
      <c r="G46" s="109"/>
      <c r="H46" s="79">
        <f t="shared" si="21"/>
        <v>9600</v>
      </c>
      <c r="I46" s="109"/>
      <c r="J46" s="109"/>
      <c r="K46" s="109"/>
      <c r="L46" s="109"/>
      <c r="M46" s="79">
        <f t="shared" si="19"/>
        <v>0</v>
      </c>
      <c r="N46" s="109"/>
      <c r="O46" s="109"/>
      <c r="P46" s="109"/>
      <c r="Q46" s="109"/>
      <c r="R46" s="79">
        <f t="shared" si="20"/>
        <v>0</v>
      </c>
      <c r="S46" s="113">
        <f t="shared" si="2"/>
        <v>0</v>
      </c>
      <c r="T46" s="106">
        <f t="shared" si="4"/>
        <v>9600</v>
      </c>
      <c r="U46" s="106">
        <f t="shared" si="5"/>
        <v>0</v>
      </c>
    </row>
    <row r="47" spans="1:21" s="107" customFormat="1" ht="20.25" customHeight="1">
      <c r="A47" s="82" t="s">
        <v>5</v>
      </c>
      <c r="B47" s="6" t="s">
        <v>2</v>
      </c>
      <c r="C47" s="79">
        <f t="shared" si="18"/>
        <v>4000</v>
      </c>
      <c r="D47" s="109"/>
      <c r="E47" s="109"/>
      <c r="F47" s="109"/>
      <c r="G47" s="109"/>
      <c r="H47" s="79">
        <v>0</v>
      </c>
      <c r="I47" s="109"/>
      <c r="J47" s="109">
        <v>4000</v>
      </c>
      <c r="K47" s="109"/>
      <c r="L47" s="109"/>
      <c r="M47" s="79">
        <v>4000</v>
      </c>
      <c r="N47" s="109"/>
      <c r="O47" s="109"/>
      <c r="P47" s="109"/>
      <c r="Q47" s="109"/>
      <c r="R47" s="79">
        <v>0</v>
      </c>
      <c r="S47" s="113">
        <v>0</v>
      </c>
      <c r="T47" s="106">
        <v>4000</v>
      </c>
      <c r="U47" s="106">
        <v>0</v>
      </c>
    </row>
    <row r="48" spans="1:21" s="107" customFormat="1" ht="20.25" customHeight="1">
      <c r="A48" s="89" t="s">
        <v>96</v>
      </c>
      <c r="B48" s="6" t="s">
        <v>2</v>
      </c>
      <c r="C48" s="79">
        <f t="shared" si="18"/>
        <v>60000</v>
      </c>
      <c r="D48" s="109">
        <v>5000</v>
      </c>
      <c r="E48" s="109">
        <v>5000</v>
      </c>
      <c r="F48" s="109">
        <v>5000</v>
      </c>
      <c r="G48" s="109">
        <v>5000</v>
      </c>
      <c r="H48" s="79">
        <f t="shared" si="21"/>
        <v>20000</v>
      </c>
      <c r="I48" s="109">
        <v>5000</v>
      </c>
      <c r="J48" s="109">
        <v>5000</v>
      </c>
      <c r="K48" s="109">
        <v>5000</v>
      </c>
      <c r="L48" s="109">
        <v>5000</v>
      </c>
      <c r="M48" s="79">
        <f t="shared" si="19"/>
        <v>20000</v>
      </c>
      <c r="N48" s="109">
        <v>5000</v>
      </c>
      <c r="O48" s="109">
        <v>5000</v>
      </c>
      <c r="P48" s="109">
        <v>5000</v>
      </c>
      <c r="Q48" s="109">
        <v>5000</v>
      </c>
      <c r="R48" s="79">
        <f t="shared" si="20"/>
        <v>20000</v>
      </c>
      <c r="S48" s="113">
        <f t="shared" si="2"/>
        <v>0</v>
      </c>
      <c r="T48" s="106">
        <f t="shared" si="4"/>
        <v>60000</v>
      </c>
      <c r="U48" s="106">
        <f t="shared" si="5"/>
        <v>0</v>
      </c>
    </row>
    <row r="49" spans="1:21" ht="21">
      <c r="A49" s="100" t="s">
        <v>85</v>
      </c>
      <c r="B49" s="7" t="s">
        <v>2</v>
      </c>
      <c r="C49" s="79">
        <f t="shared" si="18"/>
        <v>51700</v>
      </c>
      <c r="D49" s="64">
        <f t="shared" ref="D49:R49" si="23">D51</f>
        <v>0</v>
      </c>
      <c r="E49" s="64">
        <f t="shared" si="23"/>
        <v>0</v>
      </c>
      <c r="F49" s="64">
        <f t="shared" si="23"/>
        <v>0</v>
      </c>
      <c r="G49" s="64">
        <f t="shared" si="23"/>
        <v>51700</v>
      </c>
      <c r="H49" s="64">
        <f t="shared" si="23"/>
        <v>51700</v>
      </c>
      <c r="I49" s="64">
        <v>0</v>
      </c>
      <c r="J49" s="64">
        <f t="shared" si="23"/>
        <v>0</v>
      </c>
      <c r="K49" s="64">
        <f t="shared" si="23"/>
        <v>0</v>
      </c>
      <c r="L49" s="64">
        <f t="shared" si="23"/>
        <v>0</v>
      </c>
      <c r="M49" s="64">
        <f t="shared" si="23"/>
        <v>0</v>
      </c>
      <c r="N49" s="64">
        <f t="shared" si="23"/>
        <v>0</v>
      </c>
      <c r="O49" s="64">
        <f t="shared" si="23"/>
        <v>0</v>
      </c>
      <c r="P49" s="64">
        <f t="shared" si="23"/>
        <v>0</v>
      </c>
      <c r="Q49" s="64">
        <f t="shared" si="23"/>
        <v>0</v>
      </c>
      <c r="R49" s="64">
        <f t="shared" si="23"/>
        <v>0</v>
      </c>
      <c r="S49" s="121">
        <f t="shared" si="2"/>
        <v>0</v>
      </c>
      <c r="T49" s="103">
        <f t="shared" si="4"/>
        <v>51700</v>
      </c>
      <c r="U49" s="103">
        <f t="shared" si="5"/>
        <v>0</v>
      </c>
    </row>
    <row r="50" spans="1:21" ht="21">
      <c r="A50" s="128"/>
      <c r="B50" s="7" t="s">
        <v>1</v>
      </c>
      <c r="C50" s="64"/>
      <c r="D50" s="65"/>
      <c r="E50" s="65"/>
      <c r="F50" s="65"/>
      <c r="G50" s="65"/>
      <c r="H50" s="64"/>
      <c r="I50" s="65"/>
      <c r="J50" s="65"/>
      <c r="K50" s="65"/>
      <c r="L50" s="65"/>
      <c r="M50" s="64"/>
      <c r="N50" s="65"/>
      <c r="O50" s="65"/>
      <c r="P50" s="65"/>
      <c r="Q50" s="65"/>
      <c r="R50" s="64"/>
      <c r="S50" s="121">
        <f t="shared" si="2"/>
        <v>0</v>
      </c>
      <c r="T50" s="103">
        <f t="shared" si="4"/>
        <v>0</v>
      </c>
      <c r="U50" s="103">
        <f t="shared" si="5"/>
        <v>0</v>
      </c>
    </row>
    <row r="51" spans="1:21" ht="21">
      <c r="A51" s="118" t="s">
        <v>75</v>
      </c>
      <c r="B51" s="19" t="s">
        <v>2</v>
      </c>
      <c r="C51" s="79">
        <f t="shared" ref="C51" si="24">+H51+M51+R51</f>
        <v>51700</v>
      </c>
      <c r="D51" s="119">
        <v>0</v>
      </c>
      <c r="E51" s="119">
        <v>0</v>
      </c>
      <c r="F51" s="119">
        <v>0</v>
      </c>
      <c r="G51" s="119">
        <v>51700</v>
      </c>
      <c r="H51" s="64">
        <f>SUM(D51:G51)</f>
        <v>51700</v>
      </c>
      <c r="I51" s="119" t="s">
        <v>71</v>
      </c>
      <c r="J51" s="119">
        <v>0</v>
      </c>
      <c r="K51" s="119">
        <v>0</v>
      </c>
      <c r="L51" s="119">
        <v>0</v>
      </c>
      <c r="M51" s="64">
        <f>SUM(I51:L51)</f>
        <v>0</v>
      </c>
      <c r="N51" s="119">
        <v>0</v>
      </c>
      <c r="O51" s="119">
        <v>0</v>
      </c>
      <c r="P51" s="119">
        <v>0</v>
      </c>
      <c r="Q51" s="119">
        <v>0</v>
      </c>
      <c r="R51" s="64">
        <f>SUM(N51:Q51)</f>
        <v>0</v>
      </c>
      <c r="S51" s="113">
        <f t="shared" si="2"/>
        <v>0</v>
      </c>
      <c r="T51" s="103">
        <f t="shared" si="4"/>
        <v>51700</v>
      </c>
      <c r="U51" s="103">
        <f t="shared" si="5"/>
        <v>0</v>
      </c>
    </row>
    <row r="52" spans="1:21" ht="21">
      <c r="A52" s="20" t="s">
        <v>76</v>
      </c>
      <c r="B52" s="19" t="s">
        <v>1</v>
      </c>
      <c r="C52" s="64"/>
      <c r="D52" s="119"/>
      <c r="E52" s="119"/>
      <c r="F52" s="119"/>
      <c r="G52" s="119"/>
      <c r="H52" s="64"/>
      <c r="I52" s="119"/>
      <c r="J52" s="119"/>
      <c r="K52" s="119"/>
      <c r="L52" s="119"/>
      <c r="M52" s="64"/>
      <c r="N52" s="119"/>
      <c r="O52" s="119"/>
      <c r="P52" s="119"/>
      <c r="Q52" s="119"/>
      <c r="R52" s="64"/>
      <c r="S52" s="113">
        <f t="shared" si="2"/>
        <v>0</v>
      </c>
      <c r="T52" s="103">
        <f t="shared" si="4"/>
        <v>0</v>
      </c>
      <c r="U52" s="103">
        <f t="shared" si="5"/>
        <v>0</v>
      </c>
    </row>
    <row r="53" spans="1:21" s="13" customFormat="1" ht="21">
      <c r="A53" s="131" t="s">
        <v>29</v>
      </c>
      <c r="B53" s="3" t="s">
        <v>2</v>
      </c>
      <c r="C53" s="67">
        <f>H53+M53+R53</f>
        <v>3113700</v>
      </c>
      <c r="D53" s="67">
        <f t="shared" ref="D53:Q53" si="25">D8+D32</f>
        <v>1615540</v>
      </c>
      <c r="E53" s="67">
        <f t="shared" si="25"/>
        <v>129320</v>
      </c>
      <c r="F53" s="67">
        <f t="shared" si="25"/>
        <v>159460</v>
      </c>
      <c r="G53" s="67">
        <f t="shared" si="25"/>
        <v>113660</v>
      </c>
      <c r="H53" s="67">
        <f>H8+H32</f>
        <v>2017980</v>
      </c>
      <c r="I53" s="67">
        <f t="shared" si="25"/>
        <v>312420</v>
      </c>
      <c r="J53" s="67">
        <f t="shared" si="25"/>
        <v>209220</v>
      </c>
      <c r="K53" s="67">
        <f t="shared" si="25"/>
        <v>154220</v>
      </c>
      <c r="L53" s="67">
        <f t="shared" si="25"/>
        <v>60220</v>
      </c>
      <c r="M53" s="67">
        <f t="shared" si="25"/>
        <v>736080</v>
      </c>
      <c r="N53" s="67">
        <f t="shared" si="25"/>
        <v>129400</v>
      </c>
      <c r="O53" s="67">
        <f t="shared" si="25"/>
        <v>101960</v>
      </c>
      <c r="P53" s="67">
        <f t="shared" si="25"/>
        <v>70960</v>
      </c>
      <c r="Q53" s="67">
        <f t="shared" si="25"/>
        <v>57320</v>
      </c>
      <c r="R53" s="67">
        <f>R8+R32</f>
        <v>359640</v>
      </c>
      <c r="S53" s="113">
        <f>+C53-H53-M53-R53</f>
        <v>0</v>
      </c>
      <c r="T53" s="103">
        <f t="shared" si="4"/>
        <v>3113700</v>
      </c>
      <c r="U53" s="103">
        <f t="shared" si="5"/>
        <v>0</v>
      </c>
    </row>
    <row r="54" spans="1:21" s="13" customFormat="1" ht="21">
      <c r="A54" s="132"/>
      <c r="B54" s="3" t="s">
        <v>1</v>
      </c>
      <c r="C54" s="67"/>
      <c r="D54" s="68"/>
      <c r="E54" s="68"/>
      <c r="F54" s="68"/>
      <c r="G54" s="68"/>
      <c r="H54" s="67"/>
      <c r="I54" s="68"/>
      <c r="J54" s="68"/>
      <c r="K54" s="68"/>
      <c r="L54" s="68"/>
      <c r="M54" s="67"/>
      <c r="N54" s="68"/>
      <c r="O54" s="68"/>
      <c r="P54" s="68"/>
      <c r="Q54" s="68"/>
      <c r="R54" s="67"/>
      <c r="S54" s="113">
        <f t="shared" si="2"/>
        <v>0</v>
      </c>
      <c r="T54" s="103">
        <f t="shared" si="4"/>
        <v>0</v>
      </c>
      <c r="U54" s="103">
        <f t="shared" si="5"/>
        <v>0</v>
      </c>
    </row>
    <row r="55" spans="1:21" s="13" customFormat="1" ht="21.75" customHeight="1">
      <c r="A55" s="1"/>
      <c r="B55" s="1"/>
      <c r="C55" s="105"/>
      <c r="D55" s="105"/>
      <c r="E55" s="105"/>
      <c r="F55" s="105"/>
      <c r="G55" s="105"/>
      <c r="H55" s="105"/>
      <c r="I55" s="95"/>
      <c r="J55"/>
      <c r="K55"/>
      <c r="L55"/>
      <c r="M55" s="4"/>
      <c r="N55"/>
      <c r="O55"/>
      <c r="P55"/>
      <c r="Q55"/>
      <c r="R55" s="4"/>
      <c r="S55" s="4"/>
    </row>
    <row r="56" spans="1:21" s="13" customFormat="1" ht="21.75" customHeight="1">
      <c r="A56" s="1"/>
      <c r="B56" s="1"/>
      <c r="C56" s="105"/>
      <c r="D56" s="105"/>
      <c r="E56" s="105"/>
      <c r="F56" s="105"/>
      <c r="G56" s="105"/>
      <c r="H56" s="105"/>
      <c r="I56" s="95"/>
      <c r="J56"/>
      <c r="K56"/>
      <c r="L56"/>
      <c r="M56" s="4"/>
      <c r="N56"/>
      <c r="O56"/>
      <c r="P56"/>
      <c r="Q56"/>
      <c r="R56" s="4"/>
      <c r="S56" s="4"/>
    </row>
    <row r="57" spans="1:21" s="13" customFormat="1" ht="21.75" customHeight="1">
      <c r="A57" s="1"/>
      <c r="B57" s="1"/>
      <c r="C57" s="105"/>
      <c r="D57" s="105"/>
      <c r="E57" s="105"/>
      <c r="F57" s="105"/>
      <c r="G57" s="105"/>
      <c r="H57" s="105"/>
      <c r="I57" s="95"/>
      <c r="J57"/>
      <c r="K57"/>
      <c r="L57"/>
      <c r="M57" s="4"/>
      <c r="N57"/>
      <c r="O57"/>
      <c r="P57"/>
      <c r="Q57"/>
      <c r="R57" s="4"/>
      <c r="S57" s="4"/>
    </row>
    <row r="58" spans="1:21" s="13" customFormat="1" ht="25.5" customHeight="1">
      <c r="A58" s="2" t="s">
        <v>0</v>
      </c>
      <c r="B58" s="1"/>
      <c r="C58" s="93"/>
      <c r="D58" s="94"/>
      <c r="E58" s="94"/>
      <c r="F58" s="95"/>
      <c r="G58"/>
      <c r="H58" s="97"/>
      <c r="I58"/>
      <c r="J58"/>
      <c r="K58" s="96"/>
      <c r="L58"/>
      <c r="M58" s="98"/>
      <c r="N58" s="99"/>
      <c r="O58"/>
      <c r="P58"/>
      <c r="Q58"/>
      <c r="R58" s="4"/>
      <c r="S58" s="4"/>
    </row>
    <row r="61" spans="1:21">
      <c r="C61" s="105"/>
    </row>
    <row r="63" spans="1:21">
      <c r="G63" s="103"/>
    </row>
    <row r="65" spans="3:7">
      <c r="G65" s="103"/>
    </row>
    <row r="66" spans="3:7">
      <c r="C66" s="103"/>
    </row>
  </sheetData>
  <mergeCells count="7">
    <mergeCell ref="A53:A54"/>
    <mergeCell ref="A1:R1"/>
    <mergeCell ref="A5:A6"/>
    <mergeCell ref="C5:C6"/>
    <mergeCell ref="D5:H5"/>
    <mergeCell ref="I5:M5"/>
    <mergeCell ref="N5:R5"/>
  </mergeCells>
  <printOptions horizontalCentered="1"/>
  <pageMargins left="0" right="0" top="0.31496062992125984" bottom="0.23622047244094491" header="0.19685039370078741" footer="0.19685039370078741"/>
  <pageSetup paperSize="9" scale="60" orientation="landscape" r:id="rId1"/>
  <headerFooter>
    <oddHeader>&amp;R&amp;"TH SarabunPSK,ธรรมดา"&amp;16แบบ สงม. 2   (สำนักงานเขต)</oddHeader>
  </headerFooter>
  <rowBreaks count="1" manualBreakCount="1">
    <brk id="3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 tint="0.59999389629810485"/>
  </sheetPr>
  <dimension ref="A1:I64"/>
  <sheetViews>
    <sheetView view="pageBreakPreview" topLeftCell="A35" zoomScale="80" zoomScaleNormal="80" zoomScaleSheetLayoutView="80" workbookViewId="0">
      <selection activeCell="A48" sqref="A48"/>
    </sheetView>
  </sheetViews>
  <sheetFormatPr defaultRowHeight="15"/>
  <cols>
    <col min="1" max="1" width="51.42578125" customWidth="1"/>
    <col min="2" max="2" width="8.28515625" customWidth="1"/>
    <col min="3" max="3" width="15.28515625" style="4" customWidth="1"/>
    <col min="4" max="6" width="33.28515625" style="4" customWidth="1"/>
    <col min="7" max="7" width="12.5703125" style="4" customWidth="1"/>
    <col min="8" max="8" width="13.7109375" customWidth="1"/>
  </cols>
  <sheetData>
    <row r="1" spans="1:9" ht="21">
      <c r="A1" s="133" t="s">
        <v>90</v>
      </c>
      <c r="B1" s="133"/>
      <c r="C1" s="133"/>
      <c r="D1" s="133"/>
      <c r="E1" s="133"/>
      <c r="F1" s="133"/>
      <c r="G1" s="110"/>
    </row>
    <row r="2" spans="1:9" ht="21">
      <c r="A2" s="12" t="s">
        <v>69</v>
      </c>
      <c r="B2" s="12"/>
    </row>
    <row r="3" spans="1:9" ht="21">
      <c r="A3" s="2" t="s">
        <v>47</v>
      </c>
      <c r="B3" s="2"/>
    </row>
    <row r="4" spans="1:9" ht="21">
      <c r="A4" s="2"/>
      <c r="B4" s="2"/>
      <c r="C4" s="104"/>
      <c r="D4" s="51"/>
      <c r="E4" s="51"/>
      <c r="F4" s="51" t="s">
        <v>20</v>
      </c>
      <c r="G4" s="120"/>
    </row>
    <row r="5" spans="1:9" ht="21">
      <c r="A5" s="134" t="s">
        <v>46</v>
      </c>
      <c r="B5" s="10" t="s">
        <v>18</v>
      </c>
      <c r="C5" s="136" t="s">
        <v>29</v>
      </c>
      <c r="D5" s="130" t="s">
        <v>53</v>
      </c>
      <c r="E5" s="130" t="s">
        <v>58</v>
      </c>
      <c r="F5" s="130" t="s">
        <v>63</v>
      </c>
      <c r="G5" s="110"/>
    </row>
    <row r="6" spans="1:9" ht="21">
      <c r="A6" s="135"/>
      <c r="B6" s="9" t="s">
        <v>1</v>
      </c>
      <c r="C6" s="136"/>
      <c r="D6" s="49" t="s">
        <v>93</v>
      </c>
      <c r="E6" s="49" t="s">
        <v>94</v>
      </c>
      <c r="F6" s="49" t="s">
        <v>95</v>
      </c>
      <c r="G6" s="111"/>
    </row>
    <row r="7" spans="1:9" ht="20.25" customHeight="1">
      <c r="A7" s="43" t="s">
        <v>50</v>
      </c>
      <c r="B7" s="44"/>
      <c r="C7" s="71"/>
      <c r="D7" s="53"/>
      <c r="E7" s="53"/>
      <c r="F7" s="53"/>
      <c r="G7" s="112"/>
    </row>
    <row r="8" spans="1:9" ht="20.25" customHeight="1">
      <c r="A8" s="15" t="s">
        <v>51</v>
      </c>
      <c r="B8" s="8" t="s">
        <v>2</v>
      </c>
      <c r="C8" s="54">
        <f>C10</f>
        <v>2566700</v>
      </c>
      <c r="D8" s="54">
        <f>D10</f>
        <v>1812380</v>
      </c>
      <c r="E8" s="54">
        <f t="shared" ref="E8:F8" si="0">E10</f>
        <v>512280</v>
      </c>
      <c r="F8" s="54">
        <f t="shared" si="0"/>
        <v>242040</v>
      </c>
      <c r="G8" s="113"/>
      <c r="H8" s="103"/>
      <c r="I8" s="103"/>
    </row>
    <row r="9" spans="1:9" ht="20.25" customHeight="1">
      <c r="A9" s="16"/>
      <c r="B9" s="8" t="s">
        <v>1</v>
      </c>
      <c r="C9" s="54"/>
      <c r="D9" s="54"/>
      <c r="E9" s="54"/>
      <c r="F9" s="54"/>
      <c r="G9" s="113"/>
      <c r="H9" s="103"/>
      <c r="I9" s="103"/>
    </row>
    <row r="10" spans="1:9" s="4" customFormat="1" ht="20.25" customHeight="1">
      <c r="A10" s="74" t="s">
        <v>74</v>
      </c>
      <c r="B10" s="52" t="s">
        <v>2</v>
      </c>
      <c r="C10" s="64">
        <f>SUM(C14:C31)</f>
        <v>2566700</v>
      </c>
      <c r="D10" s="64">
        <f>SUM(D14:D31)</f>
        <v>1812380</v>
      </c>
      <c r="E10" s="64">
        <f>SUM(E14:E31)</f>
        <v>512280</v>
      </c>
      <c r="F10" s="64">
        <f>SUM(F14:F31)</f>
        <v>242040</v>
      </c>
      <c r="G10" s="113"/>
      <c r="H10" s="103"/>
      <c r="I10" s="103"/>
    </row>
    <row r="11" spans="1:9" s="4" customFormat="1" ht="20.25" customHeight="1">
      <c r="A11" s="75"/>
      <c r="B11" s="7" t="s">
        <v>1</v>
      </c>
      <c r="C11" s="64"/>
      <c r="D11" s="64"/>
      <c r="E11" s="64"/>
      <c r="F11" s="64"/>
      <c r="G11" s="113"/>
      <c r="H11" s="103"/>
      <c r="I11" s="103"/>
    </row>
    <row r="12" spans="1:9" s="4" customFormat="1" ht="20.25" customHeight="1">
      <c r="A12" s="76" t="s">
        <v>48</v>
      </c>
      <c r="B12" s="49"/>
      <c r="C12" s="64"/>
      <c r="D12" s="78"/>
      <c r="E12" s="78"/>
      <c r="F12" s="78"/>
      <c r="G12" s="113"/>
      <c r="H12" s="103"/>
      <c r="I12" s="103"/>
    </row>
    <row r="13" spans="1:9" s="5" customFormat="1" ht="20.25" customHeight="1">
      <c r="A13" s="23" t="s">
        <v>21</v>
      </c>
      <c r="B13" s="42"/>
      <c r="C13" s="79"/>
      <c r="D13" s="81"/>
      <c r="E13" s="81"/>
      <c r="F13" s="81"/>
      <c r="G13" s="113"/>
      <c r="H13" s="103"/>
      <c r="I13" s="103"/>
    </row>
    <row r="14" spans="1:9" s="5" customFormat="1" ht="20.25" customHeight="1">
      <c r="A14" s="82" t="s">
        <v>17</v>
      </c>
      <c r="B14" s="6" t="s">
        <v>2</v>
      </c>
      <c r="C14" s="79">
        <f>D14+E14+F14</f>
        <v>387400</v>
      </c>
      <c r="D14" s="79">
        <v>124180</v>
      </c>
      <c r="E14" s="79">
        <v>132180</v>
      </c>
      <c r="F14" s="79">
        <v>131040</v>
      </c>
      <c r="G14" s="113"/>
      <c r="H14" s="103"/>
      <c r="I14" s="103"/>
    </row>
    <row r="15" spans="1:9" s="5" customFormat="1" ht="20.25" customHeight="1">
      <c r="A15" s="23" t="s">
        <v>22</v>
      </c>
      <c r="B15" s="6"/>
      <c r="C15" s="79"/>
      <c r="D15" s="79"/>
      <c r="E15" s="79"/>
      <c r="F15" s="79"/>
      <c r="G15" s="113"/>
      <c r="H15" s="103"/>
      <c r="I15" s="103"/>
    </row>
    <row r="16" spans="1:9" s="5" customFormat="1" ht="20.25" customHeight="1">
      <c r="A16" s="82" t="s">
        <v>16</v>
      </c>
      <c r="B16" s="6" t="s">
        <v>2</v>
      </c>
      <c r="C16" s="79">
        <f t="shared" ref="C16:C23" si="1">+D16+E16+F16</f>
        <v>221000</v>
      </c>
      <c r="D16" s="79">
        <v>50000</v>
      </c>
      <c r="E16" s="79">
        <v>100000</v>
      </c>
      <c r="F16" s="79">
        <v>71000</v>
      </c>
      <c r="G16" s="113"/>
      <c r="H16" s="103"/>
      <c r="I16" s="103"/>
    </row>
    <row r="17" spans="1:9" s="5" customFormat="1" ht="20.25" customHeight="1">
      <c r="A17" s="82" t="s">
        <v>15</v>
      </c>
      <c r="B17" s="6" t="s">
        <v>2</v>
      </c>
      <c r="C17" s="79">
        <f t="shared" si="1"/>
        <v>33000</v>
      </c>
      <c r="D17" s="79">
        <v>33000</v>
      </c>
      <c r="E17" s="79">
        <v>0</v>
      </c>
      <c r="F17" s="79">
        <v>0</v>
      </c>
      <c r="G17" s="113"/>
      <c r="H17" s="103"/>
      <c r="I17" s="103"/>
    </row>
    <row r="18" spans="1:9" s="5" customFormat="1" ht="20.25" customHeight="1">
      <c r="A18" s="82" t="s">
        <v>14</v>
      </c>
      <c r="B18" s="6" t="s">
        <v>2</v>
      </c>
      <c r="C18" s="79">
        <f t="shared" si="1"/>
        <v>49300</v>
      </c>
      <c r="D18" s="79">
        <v>0</v>
      </c>
      <c r="E18" s="79">
        <v>49300</v>
      </c>
      <c r="F18" s="79">
        <v>0</v>
      </c>
      <c r="G18" s="113"/>
      <c r="H18" s="103"/>
      <c r="I18" s="103"/>
    </row>
    <row r="19" spans="1:9" s="5" customFormat="1" ht="20.25" customHeight="1">
      <c r="A19" s="82" t="s">
        <v>13</v>
      </c>
      <c r="B19" s="6" t="s">
        <v>2</v>
      </c>
      <c r="C19" s="79">
        <f t="shared" si="1"/>
        <v>4800</v>
      </c>
      <c r="D19" s="79">
        <v>4800</v>
      </c>
      <c r="E19" s="79">
        <v>0</v>
      </c>
      <c r="F19" s="79">
        <v>0</v>
      </c>
      <c r="G19" s="113"/>
      <c r="H19" s="103"/>
      <c r="I19" s="103"/>
    </row>
    <row r="20" spans="1:9" s="5" customFormat="1" ht="20.25" customHeight="1">
      <c r="A20" s="82" t="s">
        <v>12</v>
      </c>
      <c r="B20" s="6" t="s">
        <v>2</v>
      </c>
      <c r="C20" s="79">
        <f t="shared" si="1"/>
        <v>32000</v>
      </c>
      <c r="D20" s="79"/>
      <c r="E20" s="79">
        <v>32000</v>
      </c>
      <c r="F20" s="79">
        <v>0</v>
      </c>
      <c r="G20" s="113"/>
      <c r="H20" s="103"/>
      <c r="I20" s="103"/>
    </row>
    <row r="21" spans="1:9" s="5" customFormat="1" ht="20.25" customHeight="1">
      <c r="A21" s="84" t="s">
        <v>89</v>
      </c>
      <c r="B21" s="85" t="s">
        <v>2</v>
      </c>
      <c r="C21" s="102">
        <f t="shared" si="1"/>
        <v>756000</v>
      </c>
      <c r="D21" s="102">
        <v>756000</v>
      </c>
      <c r="E21" s="79">
        <v>0</v>
      </c>
      <c r="F21" s="79">
        <v>0</v>
      </c>
      <c r="G21" s="113"/>
      <c r="H21" s="103"/>
      <c r="I21" s="103"/>
    </row>
    <row r="22" spans="1:9" s="5" customFormat="1" ht="20.25" customHeight="1">
      <c r="A22" s="84" t="s">
        <v>10</v>
      </c>
      <c r="B22" s="85" t="s">
        <v>2</v>
      </c>
      <c r="C22" s="102">
        <f t="shared" si="1"/>
        <v>540000</v>
      </c>
      <c r="D22" s="102">
        <v>540000</v>
      </c>
      <c r="E22" s="79"/>
      <c r="F22" s="79"/>
      <c r="G22" s="113"/>
      <c r="H22" s="103"/>
      <c r="I22" s="103"/>
    </row>
    <row r="23" spans="1:9" s="5" customFormat="1" ht="20.25" customHeight="1">
      <c r="A23" s="82" t="s">
        <v>9</v>
      </c>
      <c r="B23" s="6" t="s">
        <v>2</v>
      </c>
      <c r="C23" s="79">
        <f t="shared" si="1"/>
        <v>198000</v>
      </c>
      <c r="D23" s="79">
        <v>198000</v>
      </c>
      <c r="E23" s="79">
        <v>0</v>
      </c>
      <c r="F23" s="79">
        <v>0</v>
      </c>
      <c r="G23" s="113"/>
      <c r="H23" s="103"/>
      <c r="I23" s="103"/>
    </row>
    <row r="24" spans="1:9" s="5" customFormat="1" ht="20.25" customHeight="1">
      <c r="A24" s="24" t="s">
        <v>49</v>
      </c>
      <c r="B24" s="6"/>
      <c r="C24" s="58"/>
      <c r="D24" s="58"/>
      <c r="E24" s="115"/>
      <c r="F24" s="58"/>
      <c r="G24" s="113"/>
      <c r="H24" s="103"/>
      <c r="I24" s="103"/>
    </row>
    <row r="25" spans="1:9" s="107" customFormat="1" ht="20.25" customHeight="1">
      <c r="A25" s="82" t="s">
        <v>70</v>
      </c>
      <c r="B25" s="6" t="s">
        <v>2</v>
      </c>
      <c r="C25" s="79">
        <f t="shared" ref="C25:C31" si="2">+D25+E25+F25</f>
        <v>59000</v>
      </c>
      <c r="D25" s="101">
        <v>22000</v>
      </c>
      <c r="E25" s="102">
        <v>37000</v>
      </c>
      <c r="F25" s="79">
        <v>0</v>
      </c>
      <c r="G25" s="113"/>
      <c r="H25" s="106"/>
      <c r="I25" s="106"/>
    </row>
    <row r="26" spans="1:9" s="5" customFormat="1" ht="20.25" customHeight="1">
      <c r="A26" s="84" t="s">
        <v>92</v>
      </c>
      <c r="B26" s="6" t="s">
        <v>2</v>
      </c>
      <c r="C26" s="79">
        <f t="shared" si="2"/>
        <v>26400</v>
      </c>
      <c r="D26" s="79">
        <v>0</v>
      </c>
      <c r="E26" s="79">
        <v>26400</v>
      </c>
      <c r="F26" s="79">
        <v>0</v>
      </c>
      <c r="G26" s="113"/>
      <c r="H26" s="103"/>
      <c r="I26" s="103"/>
    </row>
    <row r="27" spans="1:9" s="5" customFormat="1" ht="20.25" customHeight="1">
      <c r="A27" s="82" t="s">
        <v>8</v>
      </c>
      <c r="B27" s="6" t="s">
        <v>2</v>
      </c>
      <c r="C27" s="79">
        <f t="shared" si="2"/>
        <v>32800</v>
      </c>
      <c r="D27" s="79">
        <v>0</v>
      </c>
      <c r="E27" s="79">
        <v>32800</v>
      </c>
      <c r="F27" s="79">
        <v>0</v>
      </c>
      <c r="G27" s="113"/>
      <c r="H27" s="103"/>
      <c r="I27" s="103"/>
    </row>
    <row r="28" spans="1:9" s="5" customFormat="1" ht="20.25" customHeight="1">
      <c r="A28" s="82" t="s">
        <v>7</v>
      </c>
      <c r="B28" s="6" t="s">
        <v>2</v>
      </c>
      <c r="C28" s="79">
        <f t="shared" si="2"/>
        <v>6600</v>
      </c>
      <c r="D28" s="79">
        <v>0</v>
      </c>
      <c r="E28" s="79">
        <v>6600</v>
      </c>
      <c r="F28" s="79">
        <v>0</v>
      </c>
      <c r="G28" s="113"/>
      <c r="H28" s="103"/>
      <c r="I28" s="103"/>
    </row>
    <row r="29" spans="1:9" s="5" customFormat="1" ht="20.25" customHeight="1">
      <c r="A29" s="82" t="s">
        <v>6</v>
      </c>
      <c r="B29" s="6" t="s">
        <v>2</v>
      </c>
      <c r="C29" s="79">
        <f t="shared" si="2"/>
        <v>200000</v>
      </c>
      <c r="D29" s="79">
        <v>70000</v>
      </c>
      <c r="E29" s="79">
        <v>90000</v>
      </c>
      <c r="F29" s="79">
        <v>40000</v>
      </c>
      <c r="G29" s="113"/>
      <c r="H29" s="103"/>
      <c r="I29" s="103"/>
    </row>
    <row r="30" spans="1:9" s="5" customFormat="1" ht="20.25" customHeight="1">
      <c r="A30" s="84" t="s">
        <v>91</v>
      </c>
      <c r="B30" s="6" t="s">
        <v>2</v>
      </c>
      <c r="C30" s="79">
        <f t="shared" si="2"/>
        <v>14400</v>
      </c>
      <c r="D30" s="79">
        <v>14400</v>
      </c>
      <c r="E30" s="79">
        <v>0</v>
      </c>
      <c r="F30" s="79">
        <v>0</v>
      </c>
      <c r="G30" s="113"/>
      <c r="H30" s="103"/>
      <c r="I30" s="103"/>
    </row>
    <row r="31" spans="1:9" s="5" customFormat="1" ht="20.25" customHeight="1">
      <c r="A31" s="89" t="s">
        <v>5</v>
      </c>
      <c r="B31" s="6" t="s">
        <v>2</v>
      </c>
      <c r="C31" s="79">
        <f t="shared" si="2"/>
        <v>6000</v>
      </c>
      <c r="D31" s="79">
        <v>0</v>
      </c>
      <c r="E31" s="79">
        <v>6000</v>
      </c>
      <c r="F31" s="79">
        <v>0</v>
      </c>
      <c r="G31" s="113"/>
      <c r="H31" s="103"/>
      <c r="I31" s="103"/>
    </row>
    <row r="32" spans="1:9" ht="20.25" customHeight="1">
      <c r="A32" s="15" t="s">
        <v>52</v>
      </c>
      <c r="B32" s="8" t="s">
        <v>2</v>
      </c>
      <c r="C32" s="54">
        <f>C34+C49</f>
        <v>547000</v>
      </c>
      <c r="D32" s="54">
        <f>D34+D51</f>
        <v>205600</v>
      </c>
      <c r="E32" s="54">
        <f t="shared" ref="E32:F32" si="3">E34+E51</f>
        <v>223800</v>
      </c>
      <c r="F32" s="54">
        <f t="shared" si="3"/>
        <v>117600</v>
      </c>
      <c r="G32" s="113"/>
      <c r="H32" s="103"/>
      <c r="I32" s="103"/>
    </row>
    <row r="33" spans="1:9" ht="20.25" customHeight="1">
      <c r="A33" s="16"/>
      <c r="B33" s="8" t="s">
        <v>1</v>
      </c>
      <c r="C33" s="54"/>
      <c r="D33" s="54"/>
      <c r="E33" s="54"/>
      <c r="F33" s="54"/>
      <c r="G33" s="113"/>
      <c r="H33" s="103"/>
      <c r="I33" s="103"/>
    </row>
    <row r="34" spans="1:9" s="4" customFormat="1" ht="21">
      <c r="A34" s="17" t="s">
        <v>74</v>
      </c>
      <c r="B34" s="7" t="s">
        <v>2</v>
      </c>
      <c r="C34" s="56">
        <f>SUM(C38:C48)</f>
        <v>495300</v>
      </c>
      <c r="D34" s="56">
        <f t="shared" ref="D34:F34" si="4">SUM(D38:D48)</f>
        <v>153900</v>
      </c>
      <c r="E34" s="56">
        <f t="shared" si="4"/>
        <v>223800</v>
      </c>
      <c r="F34" s="56">
        <f t="shared" si="4"/>
        <v>117600</v>
      </c>
      <c r="G34" s="113"/>
      <c r="H34" s="103"/>
      <c r="I34" s="103"/>
    </row>
    <row r="35" spans="1:9" s="4" customFormat="1" ht="21">
      <c r="A35" s="18"/>
      <c r="B35" s="72" t="s">
        <v>1</v>
      </c>
      <c r="C35" s="56"/>
      <c r="D35" s="56"/>
      <c r="E35" s="56"/>
      <c r="F35" s="56"/>
      <c r="G35" s="113"/>
      <c r="H35" s="103"/>
      <c r="I35" s="103"/>
    </row>
    <row r="36" spans="1:9" s="4" customFormat="1" ht="21">
      <c r="A36" s="21" t="s">
        <v>48</v>
      </c>
      <c r="B36" s="49"/>
      <c r="C36" s="56"/>
      <c r="D36" s="60"/>
      <c r="E36" s="60"/>
      <c r="F36" s="60"/>
      <c r="G36" s="113"/>
      <c r="H36" s="103"/>
      <c r="I36" s="103"/>
    </row>
    <row r="37" spans="1:9" s="4" customFormat="1" ht="21">
      <c r="A37" s="23" t="s">
        <v>21</v>
      </c>
      <c r="B37" s="49"/>
      <c r="C37" s="56"/>
      <c r="D37" s="60"/>
      <c r="E37" s="60"/>
      <c r="F37" s="60"/>
      <c r="G37" s="113"/>
      <c r="H37" s="103"/>
      <c r="I37" s="103"/>
    </row>
    <row r="38" spans="1:9" s="4" customFormat="1" ht="21">
      <c r="A38" s="22" t="s">
        <v>82</v>
      </c>
      <c r="B38" s="85" t="s">
        <v>2</v>
      </c>
      <c r="C38" s="86">
        <f>D38+E38+F38</f>
        <v>292000</v>
      </c>
      <c r="D38" s="86">
        <v>98400</v>
      </c>
      <c r="E38" s="86">
        <v>96000</v>
      </c>
      <c r="F38" s="86">
        <v>97600</v>
      </c>
      <c r="G38" s="113"/>
      <c r="H38" s="103"/>
      <c r="I38" s="103"/>
    </row>
    <row r="39" spans="1:9" s="5" customFormat="1" ht="21">
      <c r="A39" s="108" t="s">
        <v>72</v>
      </c>
      <c r="B39" s="42"/>
      <c r="C39" s="58"/>
      <c r="D39" s="62"/>
      <c r="E39" s="62"/>
      <c r="F39" s="62"/>
      <c r="G39" s="113"/>
      <c r="H39" s="103"/>
      <c r="I39" s="103"/>
    </row>
    <row r="40" spans="1:9" s="88" customFormat="1" ht="21">
      <c r="A40" s="84" t="s">
        <v>14</v>
      </c>
      <c r="B40" s="85" t="s">
        <v>2</v>
      </c>
      <c r="C40" s="86">
        <f>D40+E40+F40</f>
        <v>39000</v>
      </c>
      <c r="D40" s="86">
        <v>0</v>
      </c>
      <c r="E40" s="86">
        <v>39000</v>
      </c>
      <c r="F40" s="86">
        <v>0</v>
      </c>
      <c r="G40" s="113"/>
      <c r="H40" s="103"/>
      <c r="I40" s="103"/>
    </row>
    <row r="41" spans="1:9" s="5" customFormat="1" ht="21">
      <c r="A41" s="24" t="s">
        <v>49</v>
      </c>
      <c r="B41" s="6"/>
      <c r="C41" s="86"/>
      <c r="D41" s="79"/>
      <c r="E41" s="79"/>
      <c r="F41" s="79"/>
      <c r="G41" s="113"/>
      <c r="H41" s="103"/>
      <c r="I41" s="103"/>
    </row>
    <row r="42" spans="1:9" s="107" customFormat="1" ht="21">
      <c r="A42" s="82" t="s">
        <v>70</v>
      </c>
      <c r="B42" s="6" t="s">
        <v>2</v>
      </c>
      <c r="C42" s="79">
        <f>D42+E42+F42</f>
        <v>39000</v>
      </c>
      <c r="D42" s="79">
        <v>0</v>
      </c>
      <c r="E42" s="79">
        <v>39000</v>
      </c>
      <c r="F42" s="79">
        <v>0</v>
      </c>
      <c r="G42" s="113"/>
      <c r="H42" s="106"/>
      <c r="I42" s="106"/>
    </row>
    <row r="43" spans="1:9" s="107" customFormat="1" ht="21">
      <c r="A43" s="84" t="s">
        <v>92</v>
      </c>
      <c r="B43" s="6" t="s">
        <v>2</v>
      </c>
      <c r="C43" s="79">
        <f>D43+E43+F43</f>
        <v>17000</v>
      </c>
      <c r="D43" s="79">
        <v>0</v>
      </c>
      <c r="E43" s="79">
        <v>17000</v>
      </c>
      <c r="F43" s="79">
        <v>0</v>
      </c>
      <c r="G43" s="113"/>
      <c r="H43" s="106"/>
      <c r="I43" s="106"/>
    </row>
    <row r="44" spans="1:9" s="107" customFormat="1" ht="21">
      <c r="A44" s="82" t="s">
        <v>8</v>
      </c>
      <c r="B44" s="6" t="s">
        <v>2</v>
      </c>
      <c r="C44" s="79">
        <f>D44+E44+F44</f>
        <v>25900</v>
      </c>
      <c r="D44" s="79">
        <v>25900</v>
      </c>
      <c r="E44" s="79">
        <v>0</v>
      </c>
      <c r="F44" s="79">
        <v>0</v>
      </c>
      <c r="G44" s="113"/>
      <c r="H44" s="106"/>
      <c r="I44" s="106"/>
    </row>
    <row r="45" spans="1:9" s="5" customFormat="1" ht="21">
      <c r="A45" s="82" t="s">
        <v>7</v>
      </c>
      <c r="B45" s="6" t="s">
        <v>2</v>
      </c>
      <c r="C45" s="79">
        <f>+D45+E45+F45</f>
        <v>8800</v>
      </c>
      <c r="D45" s="79">
        <v>0</v>
      </c>
      <c r="E45" s="79">
        <v>8800</v>
      </c>
      <c r="F45" s="79">
        <v>0</v>
      </c>
      <c r="G45" s="113"/>
      <c r="H45" s="103"/>
      <c r="I45" s="103"/>
    </row>
    <row r="46" spans="1:9" s="107" customFormat="1" ht="21">
      <c r="A46" s="82" t="s">
        <v>91</v>
      </c>
      <c r="B46" s="6" t="s">
        <v>2</v>
      </c>
      <c r="C46" s="79">
        <f>D46+E46+F46</f>
        <v>9600</v>
      </c>
      <c r="D46" s="79">
        <v>9600</v>
      </c>
      <c r="E46" s="79">
        <v>0</v>
      </c>
      <c r="F46" s="79">
        <v>0</v>
      </c>
      <c r="G46" s="113"/>
      <c r="H46" s="106"/>
      <c r="I46" s="106"/>
    </row>
    <row r="47" spans="1:9" s="107" customFormat="1" ht="21">
      <c r="A47" s="82" t="s">
        <v>5</v>
      </c>
      <c r="B47" s="6" t="s">
        <v>2</v>
      </c>
      <c r="C47" s="79">
        <f>D47+E47+F47</f>
        <v>4000</v>
      </c>
      <c r="D47" s="79">
        <v>0</v>
      </c>
      <c r="E47" s="79">
        <v>4000</v>
      </c>
      <c r="F47" s="79">
        <v>0</v>
      </c>
      <c r="G47" s="113"/>
      <c r="H47" s="106"/>
      <c r="I47" s="106"/>
    </row>
    <row r="48" spans="1:9" s="107" customFormat="1" ht="21">
      <c r="A48" s="89" t="s">
        <v>96</v>
      </c>
      <c r="B48" s="6" t="s">
        <v>2</v>
      </c>
      <c r="C48" s="79">
        <f>D48+E48+F48</f>
        <v>60000</v>
      </c>
      <c r="D48" s="79">
        <v>20000</v>
      </c>
      <c r="E48" s="79">
        <v>20000</v>
      </c>
      <c r="F48" s="79">
        <v>20000</v>
      </c>
      <c r="G48" s="113"/>
      <c r="H48" s="106"/>
      <c r="I48" s="106"/>
    </row>
    <row r="49" spans="1:9" s="4" customFormat="1" ht="21">
      <c r="A49" s="69" t="s">
        <v>85</v>
      </c>
      <c r="B49" s="90" t="s">
        <v>2</v>
      </c>
      <c r="C49" s="64">
        <f>SUM(C51)</f>
        <v>51700</v>
      </c>
      <c r="D49" s="64">
        <f t="shared" ref="D49:F49" si="5">SUM(D51)</f>
        <v>51700</v>
      </c>
      <c r="E49" s="64">
        <f t="shared" si="5"/>
        <v>0</v>
      </c>
      <c r="F49" s="64">
        <f t="shared" si="5"/>
        <v>0</v>
      </c>
      <c r="G49" s="113"/>
      <c r="H49" s="103"/>
      <c r="I49" s="103"/>
    </row>
    <row r="50" spans="1:9" s="4" customFormat="1" ht="21">
      <c r="A50" s="73"/>
      <c r="B50" s="7" t="s">
        <v>1</v>
      </c>
      <c r="C50" s="64"/>
      <c r="D50" s="64"/>
      <c r="E50" s="64"/>
      <c r="F50" s="64"/>
      <c r="G50" s="113"/>
      <c r="H50" s="103"/>
      <c r="I50" s="103"/>
    </row>
    <row r="51" spans="1:9" ht="21">
      <c r="A51" s="118" t="s">
        <v>75</v>
      </c>
      <c r="B51" s="19" t="s">
        <v>2</v>
      </c>
      <c r="C51" s="64">
        <f>D51+E51+F51</f>
        <v>51700</v>
      </c>
      <c r="D51" s="64">
        <v>51700</v>
      </c>
      <c r="E51" s="64">
        <v>0</v>
      </c>
      <c r="F51" s="64">
        <v>0</v>
      </c>
      <c r="G51" s="113"/>
      <c r="H51" s="103"/>
      <c r="I51" s="103"/>
    </row>
    <row r="52" spans="1:9" ht="21">
      <c r="A52" s="20" t="s">
        <v>76</v>
      </c>
      <c r="B52" s="19" t="s">
        <v>1</v>
      </c>
      <c r="C52" s="64"/>
      <c r="D52" s="64"/>
      <c r="E52" s="64"/>
      <c r="F52" s="64"/>
      <c r="G52" s="113"/>
      <c r="H52" s="103"/>
      <c r="I52" s="103"/>
    </row>
    <row r="53" spans="1:9" s="13" customFormat="1" ht="21">
      <c r="A53" s="131" t="s">
        <v>29</v>
      </c>
      <c r="B53" s="3" t="s">
        <v>2</v>
      </c>
      <c r="C53" s="67">
        <f>C8+C32</f>
        <v>3113700</v>
      </c>
      <c r="D53" s="67">
        <f t="shared" ref="D53:F53" si="6">D8+D32</f>
        <v>2017980</v>
      </c>
      <c r="E53" s="67">
        <f t="shared" si="6"/>
        <v>736080</v>
      </c>
      <c r="F53" s="67">
        <f t="shared" si="6"/>
        <v>359640</v>
      </c>
      <c r="G53" s="113"/>
      <c r="H53" s="103"/>
      <c r="I53" s="103"/>
    </row>
    <row r="54" spans="1:9" s="13" customFormat="1" ht="21">
      <c r="A54" s="132"/>
      <c r="B54" s="3" t="s">
        <v>1</v>
      </c>
      <c r="C54" s="67"/>
      <c r="D54" s="67"/>
      <c r="E54" s="67"/>
      <c r="F54" s="67"/>
      <c r="G54" s="113"/>
      <c r="H54" s="103"/>
      <c r="I54" s="103"/>
    </row>
    <row r="55" spans="1:9" s="13" customFormat="1" ht="21">
      <c r="A55" s="1"/>
      <c r="B55" s="1"/>
      <c r="C55" s="105"/>
      <c r="D55" s="105"/>
      <c r="E55" s="4"/>
      <c r="F55" s="4"/>
      <c r="G55" s="4"/>
    </row>
    <row r="56" spans="1:9" s="13" customFormat="1" ht="21">
      <c r="A56" s="2" t="s">
        <v>0</v>
      </c>
      <c r="B56" s="1"/>
      <c r="C56" s="93"/>
      <c r="D56" s="97"/>
      <c r="E56" s="98"/>
      <c r="F56" s="4"/>
      <c r="G56" s="4"/>
    </row>
    <row r="59" spans="1:9">
      <c r="C59" s="105"/>
    </row>
    <row r="64" spans="1:9">
      <c r="C64" s="103"/>
    </row>
  </sheetData>
  <mergeCells count="4">
    <mergeCell ref="A53:A54"/>
    <mergeCell ref="A1:F1"/>
    <mergeCell ref="A5:A6"/>
    <mergeCell ref="C5:C6"/>
  </mergeCells>
  <printOptions horizontalCentered="1"/>
  <pageMargins left="0.31496062992125984" right="0.31496062992125984" top="0.55118110236220474" bottom="0.35433070866141736" header="0.31496062992125984" footer="0.31496062992125984"/>
  <pageSetup paperSize="9" scale="75" orientation="landscape" r:id="rId1"/>
  <rowBreaks count="1" manualBreakCount="1">
    <brk id="31" max="5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J91"/>
  <sheetViews>
    <sheetView view="pageBreakPreview" zoomScale="90" zoomScaleNormal="80" zoomScaleSheetLayoutView="90" workbookViewId="0">
      <selection activeCell="A48" sqref="A48"/>
    </sheetView>
  </sheetViews>
  <sheetFormatPr defaultRowHeight="15"/>
  <cols>
    <col min="1" max="1" width="55.42578125" customWidth="1"/>
    <col min="2" max="2" width="8.5703125" customWidth="1"/>
    <col min="3" max="3" width="12.7109375" style="4" hidden="1" customWidth="1"/>
    <col min="4" max="4" width="46.85546875" style="4" customWidth="1"/>
    <col min="5" max="5" width="35" style="4" hidden="1" customWidth="1"/>
    <col min="6" max="6" width="33.85546875" style="4" hidden="1" customWidth="1"/>
    <col min="7" max="7" width="33.85546875" style="4" customWidth="1"/>
    <col min="8" max="8" width="12.5703125" style="4" customWidth="1"/>
    <col min="9" max="9" width="13.7109375" customWidth="1"/>
  </cols>
  <sheetData>
    <row r="1" spans="1:10" ht="21">
      <c r="A1" s="133" t="s">
        <v>90</v>
      </c>
      <c r="B1" s="133"/>
      <c r="C1" s="133"/>
      <c r="D1" s="133"/>
      <c r="E1" s="133"/>
      <c r="F1" s="133"/>
      <c r="G1" s="110"/>
      <c r="H1" s="110"/>
    </row>
    <row r="2" spans="1:10" ht="21">
      <c r="A2" s="12" t="s">
        <v>69</v>
      </c>
      <c r="B2" s="12"/>
    </row>
    <row r="3" spans="1:10" ht="21">
      <c r="A3" s="2" t="s">
        <v>47</v>
      </c>
      <c r="B3" s="2"/>
    </row>
    <row r="4" spans="1:10" ht="21">
      <c r="A4" s="2"/>
      <c r="B4" s="2"/>
      <c r="C4" s="104"/>
      <c r="D4" s="51"/>
      <c r="E4" s="51"/>
      <c r="F4" s="51" t="s">
        <v>20</v>
      </c>
      <c r="G4" s="51"/>
      <c r="H4" s="120"/>
    </row>
    <row r="5" spans="1:10" ht="22.5" customHeight="1">
      <c r="A5" s="134" t="s">
        <v>46</v>
      </c>
      <c r="B5" s="10" t="s">
        <v>18</v>
      </c>
      <c r="C5" s="143" t="s">
        <v>29</v>
      </c>
      <c r="D5" s="130" t="s">
        <v>53</v>
      </c>
      <c r="E5" s="143" t="s">
        <v>77</v>
      </c>
      <c r="F5" s="143" t="s">
        <v>78</v>
      </c>
      <c r="G5" s="110"/>
      <c r="H5" s="110"/>
    </row>
    <row r="6" spans="1:10" ht="22.5" customHeight="1">
      <c r="A6" s="135"/>
      <c r="B6" s="9" t="s">
        <v>1</v>
      </c>
      <c r="C6" s="143"/>
      <c r="D6" s="49" t="s">
        <v>93</v>
      </c>
      <c r="E6" s="143"/>
      <c r="F6" s="143"/>
      <c r="G6" s="110"/>
      <c r="H6" s="111"/>
    </row>
    <row r="7" spans="1:10" ht="20.25" customHeight="1">
      <c r="A7" s="43" t="s">
        <v>50</v>
      </c>
      <c r="B7" s="44"/>
      <c r="C7" s="71"/>
      <c r="D7" s="53"/>
      <c r="E7" s="53"/>
      <c r="F7" s="53"/>
      <c r="G7" s="111"/>
      <c r="H7"/>
    </row>
    <row r="8" spans="1:10" ht="22.5" customHeight="1">
      <c r="A8" s="15" t="s">
        <v>79</v>
      </c>
      <c r="B8" s="8" t="s">
        <v>2</v>
      </c>
      <c r="C8" s="54" t="e">
        <f>C10+#REF!</f>
        <v>#REF!</v>
      </c>
      <c r="D8" s="54">
        <f>D10</f>
        <v>1812380</v>
      </c>
      <c r="E8" s="54">
        <v>3468380</v>
      </c>
      <c r="F8" s="54">
        <v>242040</v>
      </c>
      <c r="G8" s="121"/>
      <c r="H8" s="121"/>
      <c r="I8" s="103"/>
      <c r="J8" s="103"/>
    </row>
    <row r="9" spans="1:10" ht="22.5" customHeight="1">
      <c r="A9" s="16"/>
      <c r="B9" s="8" t="s">
        <v>1</v>
      </c>
      <c r="C9" s="54"/>
      <c r="D9" s="54"/>
      <c r="E9" s="54"/>
      <c r="F9" s="54"/>
      <c r="G9" s="121"/>
      <c r="H9" s="121"/>
      <c r="I9" s="103"/>
      <c r="J9" s="103"/>
    </row>
    <row r="10" spans="1:10" s="4" customFormat="1" ht="23.25" customHeight="1">
      <c r="A10" s="74" t="s">
        <v>80</v>
      </c>
      <c r="B10" s="52" t="s">
        <v>2</v>
      </c>
      <c r="C10" s="64">
        <f>SUM(C14:C46)</f>
        <v>2526860</v>
      </c>
      <c r="D10" s="64">
        <f>SUM(D12:D47)</f>
        <v>1812380</v>
      </c>
      <c r="E10" s="64">
        <v>468380</v>
      </c>
      <c r="F10" s="64">
        <v>242040</v>
      </c>
      <c r="G10" s="121"/>
      <c r="H10" s="121"/>
      <c r="I10" s="103"/>
      <c r="J10" s="103"/>
    </row>
    <row r="11" spans="1:10" s="4" customFormat="1" ht="23.25" customHeight="1">
      <c r="A11" s="75"/>
      <c r="B11" s="7" t="s">
        <v>1</v>
      </c>
      <c r="C11" s="64"/>
      <c r="D11" s="64"/>
      <c r="E11" s="64"/>
      <c r="F11" s="64"/>
      <c r="G11" s="121"/>
      <c r="H11" s="121"/>
      <c r="I11" s="103"/>
      <c r="J11" s="103"/>
    </row>
    <row r="12" spans="1:10" s="4" customFormat="1" ht="23.25" customHeight="1">
      <c r="A12" s="76" t="s">
        <v>48</v>
      </c>
      <c r="B12" s="49"/>
      <c r="C12" s="64"/>
      <c r="D12" s="78"/>
      <c r="E12" s="78"/>
      <c r="F12" s="78"/>
      <c r="G12" s="121"/>
      <c r="H12" s="121"/>
      <c r="I12" s="103"/>
      <c r="J12" s="103"/>
    </row>
    <row r="13" spans="1:10" s="5" customFormat="1" ht="23.25" customHeight="1">
      <c r="A13" s="23" t="s">
        <v>21</v>
      </c>
      <c r="B13" s="42"/>
      <c r="C13" s="79"/>
      <c r="D13" s="81"/>
      <c r="E13" s="81"/>
      <c r="F13" s="81"/>
      <c r="G13" s="91"/>
      <c r="H13" s="121"/>
      <c r="I13" s="103"/>
      <c r="J13" s="103"/>
    </row>
    <row r="14" spans="1:10" s="5" customFormat="1" ht="23.25" customHeight="1">
      <c r="A14" s="82" t="s">
        <v>17</v>
      </c>
      <c r="B14" s="6" t="s">
        <v>2</v>
      </c>
      <c r="C14" s="79">
        <f>D14+E14+F14</f>
        <v>387400</v>
      </c>
      <c r="D14" s="83">
        <v>124180</v>
      </c>
      <c r="E14" s="79">
        <v>132180</v>
      </c>
      <c r="F14" s="79">
        <v>131040</v>
      </c>
      <c r="G14" s="91"/>
      <c r="H14" s="121"/>
      <c r="I14" s="103"/>
      <c r="J14" s="103"/>
    </row>
    <row r="15" spans="1:10" ht="21">
      <c r="A15" s="20" t="s">
        <v>4</v>
      </c>
      <c r="B15" s="19" t="s">
        <v>1</v>
      </c>
      <c r="C15" s="56"/>
      <c r="D15" s="56"/>
      <c r="E15" s="56"/>
      <c r="F15" s="56"/>
      <c r="G15" s="121"/>
      <c r="H15" s="121"/>
      <c r="I15" s="103"/>
      <c r="J15" s="103"/>
    </row>
    <row r="16" spans="1:10" s="5" customFormat="1" ht="23.25" customHeight="1">
      <c r="A16" s="23" t="s">
        <v>22</v>
      </c>
      <c r="B16" s="6"/>
      <c r="C16" s="79"/>
      <c r="D16" s="79"/>
      <c r="E16" s="79"/>
      <c r="F16" s="79"/>
      <c r="G16" s="91"/>
      <c r="H16" s="121"/>
      <c r="I16" s="103"/>
      <c r="J16" s="103"/>
    </row>
    <row r="17" spans="1:10" s="5" customFormat="1" ht="23.25" customHeight="1">
      <c r="A17" s="82" t="s">
        <v>16</v>
      </c>
      <c r="B17" s="6" t="s">
        <v>2</v>
      </c>
      <c r="C17" s="79">
        <f t="shared" ref="C17:C31" si="0">+D17+E17+F17</f>
        <v>221000</v>
      </c>
      <c r="D17" s="83">
        <v>50000</v>
      </c>
      <c r="E17" s="79">
        <v>100000</v>
      </c>
      <c r="F17" s="79">
        <v>71000</v>
      </c>
      <c r="G17" s="91"/>
      <c r="H17" s="121"/>
      <c r="I17" s="103"/>
      <c r="J17" s="103"/>
    </row>
    <row r="18" spans="1:10" ht="21">
      <c r="A18" s="20" t="s">
        <v>4</v>
      </c>
      <c r="B18" s="19" t="s">
        <v>1</v>
      </c>
      <c r="C18" s="56"/>
      <c r="D18" s="56"/>
      <c r="E18" s="56"/>
      <c r="F18" s="56"/>
      <c r="G18" s="121"/>
      <c r="H18" s="121"/>
      <c r="I18" s="103"/>
      <c r="J18" s="103"/>
    </row>
    <row r="19" spans="1:10" s="5" customFormat="1" ht="23.25" customHeight="1">
      <c r="A19" s="82" t="s">
        <v>15</v>
      </c>
      <c r="B19" s="6" t="s">
        <v>2</v>
      </c>
      <c r="C19" s="79">
        <f t="shared" si="0"/>
        <v>33000</v>
      </c>
      <c r="D19" s="83">
        <v>33000</v>
      </c>
      <c r="E19" s="79">
        <v>0</v>
      </c>
      <c r="F19" s="79">
        <v>0</v>
      </c>
      <c r="G19" s="91"/>
      <c r="H19" s="121"/>
      <c r="I19" s="103"/>
      <c r="J19" s="103"/>
    </row>
    <row r="20" spans="1:10" ht="21">
      <c r="A20" s="20" t="s">
        <v>4</v>
      </c>
      <c r="B20" s="19" t="s">
        <v>1</v>
      </c>
      <c r="C20" s="56"/>
      <c r="D20" s="56"/>
      <c r="E20" s="56"/>
      <c r="F20" s="56"/>
      <c r="G20" s="121"/>
      <c r="H20" s="121"/>
      <c r="I20" s="103"/>
      <c r="J20" s="103"/>
    </row>
    <row r="21" spans="1:10" s="5" customFormat="1" ht="23.25" customHeight="1">
      <c r="A21" s="82" t="s">
        <v>14</v>
      </c>
      <c r="B21" s="6" t="s">
        <v>2</v>
      </c>
      <c r="C21" s="79">
        <f t="shared" si="0"/>
        <v>45100</v>
      </c>
      <c r="D21" s="83">
        <v>0</v>
      </c>
      <c r="E21" s="79">
        <v>45100</v>
      </c>
      <c r="F21" s="79">
        <v>0</v>
      </c>
      <c r="G21" s="91"/>
      <c r="H21" s="121"/>
      <c r="I21" s="103"/>
      <c r="J21" s="103"/>
    </row>
    <row r="22" spans="1:10" ht="21">
      <c r="A22" s="20" t="s">
        <v>4</v>
      </c>
      <c r="B22" s="19" t="s">
        <v>1</v>
      </c>
      <c r="C22" s="56"/>
      <c r="D22" s="56"/>
      <c r="E22" s="56"/>
      <c r="F22" s="56"/>
      <c r="G22" s="121"/>
      <c r="H22" s="121"/>
      <c r="I22" s="103"/>
      <c r="J22" s="103"/>
    </row>
    <row r="23" spans="1:10" s="5" customFormat="1" ht="23.25" customHeight="1">
      <c r="A23" s="82" t="s">
        <v>13</v>
      </c>
      <c r="B23" s="6" t="s">
        <v>2</v>
      </c>
      <c r="C23" s="79">
        <f t="shared" si="0"/>
        <v>4800</v>
      </c>
      <c r="D23" s="83">
        <v>4800</v>
      </c>
      <c r="E23" s="79">
        <v>0</v>
      </c>
      <c r="F23" s="79">
        <v>0</v>
      </c>
      <c r="G23" s="91"/>
      <c r="H23" s="121"/>
      <c r="I23" s="103"/>
      <c r="J23" s="103"/>
    </row>
    <row r="24" spans="1:10" ht="21">
      <c r="A24" s="20" t="s">
        <v>4</v>
      </c>
      <c r="B24" s="19" t="s">
        <v>1</v>
      </c>
      <c r="C24" s="56"/>
      <c r="D24" s="56"/>
      <c r="E24" s="56"/>
      <c r="F24" s="56"/>
      <c r="G24" s="121"/>
      <c r="H24" s="121"/>
      <c r="I24" s="103"/>
      <c r="J24" s="103"/>
    </row>
    <row r="25" spans="1:10" s="5" customFormat="1" ht="23.25" customHeight="1">
      <c r="A25" s="82" t="s">
        <v>12</v>
      </c>
      <c r="B25" s="6" t="s">
        <v>2</v>
      </c>
      <c r="C25" s="79">
        <f t="shared" si="0"/>
        <v>0</v>
      </c>
      <c r="D25" s="83">
        <v>0</v>
      </c>
      <c r="E25" s="79">
        <v>0</v>
      </c>
      <c r="F25" s="79">
        <v>0</v>
      </c>
      <c r="G25" s="91"/>
      <c r="H25" s="121"/>
      <c r="I25" s="103"/>
      <c r="J25" s="103"/>
    </row>
    <row r="26" spans="1:10" ht="21">
      <c r="A26" s="20" t="s">
        <v>4</v>
      </c>
      <c r="B26" s="19" t="s">
        <v>1</v>
      </c>
      <c r="C26" s="56"/>
      <c r="D26" s="56"/>
      <c r="E26" s="56"/>
      <c r="F26" s="56"/>
      <c r="G26" s="121"/>
      <c r="H26" s="121"/>
      <c r="I26" s="103"/>
      <c r="J26" s="103"/>
    </row>
    <row r="27" spans="1:10" s="5" customFormat="1" ht="23.25" customHeight="1">
      <c r="A27" s="84" t="s">
        <v>89</v>
      </c>
      <c r="B27" s="85" t="s">
        <v>2</v>
      </c>
      <c r="C27" s="102">
        <f t="shared" si="0"/>
        <v>756000</v>
      </c>
      <c r="D27" s="87">
        <v>756000</v>
      </c>
      <c r="E27" s="79">
        <v>0</v>
      </c>
      <c r="F27" s="79">
        <v>0</v>
      </c>
      <c r="G27" s="91"/>
      <c r="H27" s="121"/>
      <c r="I27" s="103"/>
      <c r="J27" s="103"/>
    </row>
    <row r="28" spans="1:10" ht="21">
      <c r="A28" s="20" t="s">
        <v>4</v>
      </c>
      <c r="B28" s="19" t="s">
        <v>1</v>
      </c>
      <c r="C28" s="56"/>
      <c r="D28" s="56"/>
      <c r="E28" s="56"/>
      <c r="F28" s="56"/>
      <c r="G28" s="121"/>
      <c r="H28" s="121"/>
      <c r="I28" s="103"/>
      <c r="J28" s="103"/>
    </row>
    <row r="29" spans="1:10" s="5" customFormat="1" ht="23.25" customHeight="1">
      <c r="A29" s="84" t="s">
        <v>10</v>
      </c>
      <c r="B29" s="85" t="s">
        <v>2</v>
      </c>
      <c r="C29" s="102">
        <f t="shared" si="0"/>
        <v>540000</v>
      </c>
      <c r="D29" s="87">
        <v>540000</v>
      </c>
      <c r="E29" s="79"/>
      <c r="F29" s="79"/>
      <c r="G29" s="91"/>
      <c r="H29" s="121"/>
      <c r="I29" s="103"/>
      <c r="J29" s="103"/>
    </row>
    <row r="30" spans="1:10" ht="21">
      <c r="A30" s="20" t="s">
        <v>4</v>
      </c>
      <c r="B30" s="19" t="s">
        <v>1</v>
      </c>
      <c r="C30" s="56"/>
      <c r="D30" s="56"/>
      <c r="E30" s="56"/>
      <c r="F30" s="56"/>
      <c r="G30" s="121"/>
      <c r="H30" s="121"/>
      <c r="I30" s="103"/>
      <c r="J30" s="103"/>
    </row>
    <row r="31" spans="1:10" s="5" customFormat="1" ht="23.25" customHeight="1">
      <c r="A31" s="123" t="s">
        <v>9</v>
      </c>
      <c r="B31" s="6" t="s">
        <v>2</v>
      </c>
      <c r="C31" s="79">
        <f t="shared" si="0"/>
        <v>198000</v>
      </c>
      <c r="D31" s="83">
        <v>198000</v>
      </c>
      <c r="E31" s="79">
        <v>0</v>
      </c>
      <c r="F31" s="79">
        <v>0</v>
      </c>
      <c r="G31" s="91"/>
      <c r="H31" s="121"/>
      <c r="I31" s="103"/>
      <c r="J31" s="103"/>
    </row>
    <row r="32" spans="1:10" ht="21">
      <c r="A32" s="20" t="s">
        <v>4</v>
      </c>
      <c r="B32" s="19" t="s">
        <v>1</v>
      </c>
      <c r="C32" s="56"/>
      <c r="D32" s="56"/>
      <c r="E32" s="56"/>
      <c r="F32" s="56"/>
      <c r="G32" s="121"/>
      <c r="H32" s="121"/>
      <c r="I32" s="103"/>
      <c r="J32" s="103"/>
    </row>
    <row r="33" spans="1:10" s="5" customFormat="1" ht="21.75" customHeight="1">
      <c r="A33" s="24" t="s">
        <v>49</v>
      </c>
      <c r="B33" s="42"/>
      <c r="C33" s="62"/>
      <c r="D33" s="62"/>
      <c r="E33" s="115"/>
      <c r="F33" s="58"/>
      <c r="G33" s="91"/>
      <c r="H33" s="121"/>
      <c r="I33" s="103"/>
      <c r="J33" s="103"/>
    </row>
    <row r="34" spans="1:10" s="107" customFormat="1" ht="21.75" customHeight="1">
      <c r="A34" s="82" t="s">
        <v>70</v>
      </c>
      <c r="B34" s="6" t="s">
        <v>2</v>
      </c>
      <c r="C34" s="92">
        <f>60060</f>
        <v>60060</v>
      </c>
      <c r="D34" s="83">
        <v>22000</v>
      </c>
      <c r="E34" s="102">
        <v>34000</v>
      </c>
      <c r="F34" s="79">
        <v>0</v>
      </c>
      <c r="G34" s="91"/>
      <c r="H34" s="121"/>
      <c r="I34" s="106"/>
      <c r="J34" s="106"/>
    </row>
    <row r="35" spans="1:10" ht="21">
      <c r="A35" s="20" t="s">
        <v>4</v>
      </c>
      <c r="B35" s="19" t="s">
        <v>1</v>
      </c>
      <c r="C35" s="56"/>
      <c r="D35" s="56"/>
      <c r="E35" s="56"/>
      <c r="F35" s="56"/>
      <c r="G35" s="121"/>
      <c r="H35" s="121"/>
      <c r="I35" s="103"/>
      <c r="J35" s="103"/>
    </row>
    <row r="36" spans="1:10" s="5" customFormat="1" ht="21.75" customHeight="1">
      <c r="A36" s="84" t="s">
        <v>92</v>
      </c>
      <c r="B36" s="6" t="s">
        <v>2</v>
      </c>
      <c r="C36" s="79">
        <f t="shared" ref="C36:C46" si="1">+D36+E36+F36</f>
        <v>26400</v>
      </c>
      <c r="D36" s="83">
        <v>0</v>
      </c>
      <c r="E36" s="79">
        <v>26400</v>
      </c>
      <c r="F36" s="79">
        <v>0</v>
      </c>
      <c r="G36" s="91"/>
      <c r="H36" s="121"/>
      <c r="I36" s="103"/>
      <c r="J36" s="103"/>
    </row>
    <row r="37" spans="1:10" ht="21">
      <c r="A37" s="20" t="s">
        <v>4</v>
      </c>
      <c r="B37" s="19" t="s">
        <v>1</v>
      </c>
      <c r="C37" s="56"/>
      <c r="D37" s="56"/>
      <c r="E37" s="56"/>
      <c r="F37" s="56"/>
      <c r="G37" s="121"/>
      <c r="H37" s="121"/>
      <c r="I37" s="103"/>
      <c r="J37" s="103"/>
    </row>
    <row r="38" spans="1:10" s="5" customFormat="1" ht="21.75" customHeight="1">
      <c r="A38" s="82" t="s">
        <v>8</v>
      </c>
      <c r="B38" s="6" t="s">
        <v>2</v>
      </c>
      <c r="C38" s="79">
        <f t="shared" si="1"/>
        <v>29900</v>
      </c>
      <c r="D38" s="83">
        <v>0</v>
      </c>
      <c r="E38" s="79">
        <v>29900</v>
      </c>
      <c r="F38" s="79">
        <v>0</v>
      </c>
      <c r="G38" s="91"/>
      <c r="H38" s="121"/>
      <c r="I38" s="103"/>
      <c r="J38" s="103"/>
    </row>
    <row r="39" spans="1:10" ht="21">
      <c r="A39" s="20" t="s">
        <v>4</v>
      </c>
      <c r="B39" s="19" t="s">
        <v>1</v>
      </c>
      <c r="C39" s="56"/>
      <c r="D39" s="56"/>
      <c r="E39" s="56"/>
      <c r="F39" s="56"/>
      <c r="G39" s="121"/>
      <c r="H39" s="121"/>
      <c r="I39" s="103"/>
      <c r="J39" s="103"/>
    </row>
    <row r="40" spans="1:10" s="5" customFormat="1" ht="21.75" customHeight="1">
      <c r="A40" s="82" t="s">
        <v>7</v>
      </c>
      <c r="B40" s="6" t="s">
        <v>2</v>
      </c>
      <c r="C40" s="79">
        <f t="shared" si="1"/>
        <v>4800</v>
      </c>
      <c r="D40" s="83">
        <v>0</v>
      </c>
      <c r="E40" s="79">
        <v>4800</v>
      </c>
      <c r="F40" s="79">
        <v>0</v>
      </c>
      <c r="G40" s="91"/>
      <c r="H40" s="121"/>
      <c r="I40" s="103"/>
      <c r="J40" s="103"/>
    </row>
    <row r="41" spans="1:10" ht="21">
      <c r="A41" s="20" t="s">
        <v>4</v>
      </c>
      <c r="B41" s="19" t="s">
        <v>1</v>
      </c>
      <c r="C41" s="56"/>
      <c r="D41" s="56"/>
      <c r="E41" s="56"/>
      <c r="F41" s="56"/>
      <c r="G41" s="121"/>
      <c r="H41" s="121"/>
      <c r="I41" s="103"/>
      <c r="J41" s="103"/>
    </row>
    <row r="42" spans="1:10" s="5" customFormat="1" ht="21.75" customHeight="1">
      <c r="A42" s="82" t="s">
        <v>6</v>
      </c>
      <c r="B42" s="6" t="s">
        <v>2</v>
      </c>
      <c r="C42" s="79">
        <f t="shared" si="1"/>
        <v>200000</v>
      </c>
      <c r="D42" s="83">
        <v>70000</v>
      </c>
      <c r="E42" s="79">
        <v>90000</v>
      </c>
      <c r="F42" s="79">
        <v>40000</v>
      </c>
      <c r="G42" s="91"/>
      <c r="H42" s="121"/>
      <c r="I42" s="103"/>
      <c r="J42" s="103"/>
    </row>
    <row r="43" spans="1:10" ht="21">
      <c r="A43" s="20" t="s">
        <v>4</v>
      </c>
      <c r="B43" s="19" t="s">
        <v>1</v>
      </c>
      <c r="C43" s="56"/>
      <c r="D43" s="56"/>
      <c r="E43" s="56"/>
      <c r="F43" s="56"/>
      <c r="G43" s="121"/>
      <c r="H43" s="121"/>
      <c r="I43" s="103"/>
      <c r="J43" s="103"/>
    </row>
    <row r="44" spans="1:10" s="5" customFormat="1" ht="21.75" customHeight="1">
      <c r="A44" s="84" t="s">
        <v>91</v>
      </c>
      <c r="B44" s="6" t="s">
        <v>2</v>
      </c>
      <c r="C44" s="79">
        <f t="shared" si="1"/>
        <v>14400</v>
      </c>
      <c r="D44" s="83">
        <v>14400</v>
      </c>
      <c r="E44" s="79">
        <v>0</v>
      </c>
      <c r="F44" s="79">
        <v>0</v>
      </c>
      <c r="G44" s="91"/>
      <c r="H44" s="121"/>
      <c r="I44" s="103"/>
      <c r="J44" s="103"/>
    </row>
    <row r="45" spans="1:10" ht="21">
      <c r="A45" s="20" t="s">
        <v>4</v>
      </c>
      <c r="B45" s="19" t="s">
        <v>1</v>
      </c>
      <c r="C45" s="56"/>
      <c r="D45" s="56"/>
      <c r="E45" s="56"/>
      <c r="F45" s="56"/>
      <c r="G45" s="121"/>
      <c r="H45" s="121"/>
      <c r="I45" s="103"/>
      <c r="J45" s="103"/>
    </row>
    <row r="46" spans="1:10" s="5" customFormat="1" ht="21.75" customHeight="1">
      <c r="A46" s="82" t="s">
        <v>5</v>
      </c>
      <c r="B46" s="6" t="s">
        <v>2</v>
      </c>
      <c r="C46" s="79">
        <f t="shared" si="1"/>
        <v>6000</v>
      </c>
      <c r="D46" s="83">
        <v>0</v>
      </c>
      <c r="E46" s="79">
        <v>6000</v>
      </c>
      <c r="F46" s="79">
        <v>0</v>
      </c>
      <c r="G46" s="91"/>
      <c r="H46" s="121"/>
      <c r="I46" s="103"/>
      <c r="J46" s="103"/>
    </row>
    <row r="47" spans="1:10" ht="21">
      <c r="A47" s="20" t="s">
        <v>4</v>
      </c>
      <c r="B47" s="19" t="s">
        <v>1</v>
      </c>
      <c r="C47" s="56"/>
      <c r="D47" s="56"/>
      <c r="E47" s="56"/>
      <c r="F47" s="56"/>
      <c r="G47" s="121"/>
      <c r="H47" s="121"/>
      <c r="I47" s="103"/>
      <c r="J47" s="103"/>
    </row>
    <row r="48" spans="1:10" ht="21.75" customHeight="1">
      <c r="A48" s="15" t="s">
        <v>81</v>
      </c>
      <c r="B48" s="8" t="s">
        <v>2</v>
      </c>
      <c r="C48" s="54" t="e">
        <f>C50+#REF!</f>
        <v>#REF!</v>
      </c>
      <c r="D48" s="54">
        <f>D50+D74</f>
        <v>205600</v>
      </c>
      <c r="E48" s="54">
        <v>267000</v>
      </c>
      <c r="F48" s="54">
        <v>117600</v>
      </c>
      <c r="G48" s="121"/>
      <c r="H48" s="121"/>
      <c r="I48" s="103"/>
      <c r="J48" s="103"/>
    </row>
    <row r="49" spans="1:10" ht="21.75" customHeight="1">
      <c r="A49" s="16"/>
      <c r="B49" s="8" t="s">
        <v>1</v>
      </c>
      <c r="C49" s="54"/>
      <c r="D49" s="54"/>
      <c r="E49" s="54"/>
      <c r="F49" s="54"/>
      <c r="G49" s="121"/>
      <c r="H49" s="121"/>
      <c r="I49" s="103"/>
      <c r="J49" s="103"/>
    </row>
    <row r="50" spans="1:10" s="4" customFormat="1" ht="21.75" customHeight="1">
      <c r="A50" s="17" t="s">
        <v>73</v>
      </c>
      <c r="B50" s="7" t="s">
        <v>2</v>
      </c>
      <c r="C50" s="56">
        <f t="shared" ref="C50" si="2">SUM(C57:C70)</f>
        <v>145000</v>
      </c>
      <c r="D50" s="56">
        <f>SUM(D54:D73)</f>
        <v>153900</v>
      </c>
      <c r="E50" s="56">
        <v>109500</v>
      </c>
      <c r="F50" s="56">
        <v>0</v>
      </c>
      <c r="G50" s="121"/>
      <c r="H50" s="121"/>
      <c r="I50" s="103"/>
      <c r="J50" s="103"/>
    </row>
    <row r="51" spans="1:10" s="4" customFormat="1" ht="21.75" customHeight="1">
      <c r="A51" s="18"/>
      <c r="B51" s="72" t="s">
        <v>1</v>
      </c>
      <c r="C51" s="56"/>
      <c r="D51" s="56"/>
      <c r="E51" s="56"/>
      <c r="F51" s="56"/>
      <c r="G51" s="121"/>
      <c r="H51" s="121"/>
      <c r="I51" s="103"/>
      <c r="J51" s="103"/>
    </row>
    <row r="52" spans="1:10" s="4" customFormat="1" ht="21.75" customHeight="1">
      <c r="A52" s="21" t="s">
        <v>48</v>
      </c>
      <c r="B52" s="49"/>
      <c r="C52" s="56"/>
      <c r="D52" s="60"/>
      <c r="E52" s="60"/>
      <c r="F52" s="60"/>
      <c r="G52" s="121"/>
      <c r="H52" s="121"/>
      <c r="I52" s="103"/>
      <c r="J52" s="103"/>
    </row>
    <row r="53" spans="1:10" s="4" customFormat="1" ht="21.75" customHeight="1">
      <c r="A53" s="23" t="s">
        <v>21</v>
      </c>
      <c r="B53" s="49"/>
      <c r="C53" s="56"/>
      <c r="D53" s="60"/>
      <c r="E53" s="60"/>
      <c r="F53" s="60"/>
      <c r="G53" s="121"/>
      <c r="H53" s="121"/>
      <c r="I53" s="103"/>
      <c r="J53" s="103"/>
    </row>
    <row r="54" spans="1:10" s="4" customFormat="1" ht="21.75" customHeight="1">
      <c r="A54" s="22" t="s">
        <v>84</v>
      </c>
      <c r="B54" s="49"/>
      <c r="C54" s="56"/>
      <c r="D54" s="60">
        <v>98400</v>
      </c>
      <c r="E54" s="60"/>
      <c r="F54" s="60"/>
      <c r="G54" s="121"/>
      <c r="H54" s="121"/>
      <c r="I54" s="103"/>
      <c r="J54" s="103"/>
    </row>
    <row r="55" spans="1:10" s="4" customFormat="1" ht="21.75" customHeight="1">
      <c r="A55" s="126"/>
      <c r="B55" s="49"/>
      <c r="C55" s="56"/>
      <c r="D55" s="60"/>
      <c r="E55" s="60"/>
      <c r="F55" s="60"/>
      <c r="G55" s="121"/>
      <c r="H55" s="121"/>
      <c r="I55" s="103"/>
      <c r="J55" s="103"/>
    </row>
    <row r="56" spans="1:10" s="5" customFormat="1" ht="21.75" customHeight="1">
      <c r="A56" s="108" t="s">
        <v>72</v>
      </c>
      <c r="B56" s="42"/>
      <c r="C56" s="58"/>
      <c r="D56" s="62"/>
      <c r="E56" s="62"/>
      <c r="F56" s="62"/>
      <c r="G56" s="91"/>
      <c r="H56" s="121"/>
      <c r="I56" s="103"/>
      <c r="J56" s="103"/>
    </row>
    <row r="57" spans="1:10" s="88" customFormat="1" ht="21.75" customHeight="1">
      <c r="A57" s="84" t="s">
        <v>14</v>
      </c>
      <c r="B57" s="85" t="s">
        <v>2</v>
      </c>
      <c r="C57" s="86">
        <f>D57+E57+F57</f>
        <v>39000</v>
      </c>
      <c r="D57" s="87">
        <v>0</v>
      </c>
      <c r="E57" s="86">
        <v>39000</v>
      </c>
      <c r="F57" s="86">
        <v>0</v>
      </c>
      <c r="G57" s="122"/>
      <c r="H57" s="121"/>
      <c r="I57" s="103"/>
      <c r="J57" s="103"/>
    </row>
    <row r="58" spans="1:10" ht="21">
      <c r="A58" s="20" t="s">
        <v>4</v>
      </c>
      <c r="B58" s="19" t="s">
        <v>1</v>
      </c>
      <c r="C58" s="56"/>
      <c r="D58" s="56"/>
      <c r="E58" s="56"/>
      <c r="F58" s="56"/>
      <c r="G58" s="121"/>
      <c r="H58" s="121"/>
      <c r="I58" s="103"/>
      <c r="J58" s="103"/>
    </row>
    <row r="59" spans="1:10" s="5" customFormat="1" ht="21.75" customHeight="1">
      <c r="A59" s="24" t="s">
        <v>49</v>
      </c>
      <c r="B59" s="6"/>
      <c r="C59" s="86"/>
      <c r="D59" s="83"/>
      <c r="E59" s="79"/>
      <c r="F59" s="79"/>
      <c r="G59" s="91"/>
      <c r="H59" s="121"/>
      <c r="I59" s="103"/>
      <c r="J59" s="103"/>
    </row>
    <row r="60" spans="1:10" s="107" customFormat="1" ht="21.75" customHeight="1">
      <c r="A60" s="82" t="s">
        <v>70</v>
      </c>
      <c r="B60" s="6" t="s">
        <v>2</v>
      </c>
      <c r="C60" s="79">
        <f>D60+E60+F60</f>
        <v>42000</v>
      </c>
      <c r="D60" s="83">
        <v>0</v>
      </c>
      <c r="E60" s="79">
        <v>42000</v>
      </c>
      <c r="F60" s="79">
        <v>0</v>
      </c>
      <c r="G60" s="91"/>
      <c r="H60" s="121"/>
      <c r="I60" s="106"/>
      <c r="J60" s="106"/>
    </row>
    <row r="61" spans="1:10" ht="21">
      <c r="A61" s="20" t="s">
        <v>4</v>
      </c>
      <c r="B61" s="19" t="s">
        <v>1</v>
      </c>
      <c r="C61" s="56"/>
      <c r="D61" s="56"/>
      <c r="E61" s="56"/>
      <c r="F61" s="56"/>
      <c r="G61" s="121"/>
      <c r="H61" s="121"/>
      <c r="I61" s="103"/>
      <c r="J61" s="103"/>
    </row>
    <row r="62" spans="1:10" s="107" customFormat="1" ht="21.75" customHeight="1">
      <c r="A62" s="84" t="s">
        <v>92</v>
      </c>
      <c r="B62" s="6" t="s">
        <v>2</v>
      </c>
      <c r="C62" s="79">
        <f>D62+E62+F62</f>
        <v>17600</v>
      </c>
      <c r="D62" s="83">
        <v>0</v>
      </c>
      <c r="E62" s="79">
        <v>17600</v>
      </c>
      <c r="F62" s="79">
        <v>0</v>
      </c>
      <c r="G62" s="91"/>
      <c r="H62" s="121"/>
      <c r="I62" s="106"/>
      <c r="J62" s="106"/>
    </row>
    <row r="63" spans="1:10" ht="21">
      <c r="A63" s="20" t="s">
        <v>4</v>
      </c>
      <c r="B63" s="19" t="s">
        <v>1</v>
      </c>
      <c r="C63" s="56"/>
      <c r="D63" s="56"/>
      <c r="E63" s="56"/>
      <c r="F63" s="56"/>
      <c r="G63" s="121"/>
      <c r="H63" s="121"/>
      <c r="I63" s="103"/>
      <c r="J63" s="103"/>
    </row>
    <row r="64" spans="1:10" s="107" customFormat="1" ht="21.75" customHeight="1">
      <c r="A64" s="82" t="s">
        <v>8</v>
      </c>
      <c r="B64" s="42" t="s">
        <v>2</v>
      </c>
      <c r="C64" s="81">
        <f>D64+E64+F64</f>
        <v>25900</v>
      </c>
      <c r="D64" s="80">
        <v>25900</v>
      </c>
      <c r="E64" s="79">
        <v>0</v>
      </c>
      <c r="F64" s="79">
        <v>0</v>
      </c>
      <c r="G64" s="91"/>
      <c r="H64" s="121"/>
      <c r="I64" s="106"/>
      <c r="J64" s="106"/>
    </row>
    <row r="65" spans="1:10" ht="21">
      <c r="A65" s="20" t="s">
        <v>4</v>
      </c>
      <c r="B65" s="19" t="s">
        <v>1</v>
      </c>
      <c r="C65" s="56"/>
      <c r="D65" s="56"/>
      <c r="E65" s="56"/>
      <c r="F65" s="56"/>
      <c r="G65" s="121"/>
      <c r="H65" s="121"/>
      <c r="I65" s="103"/>
      <c r="J65" s="103"/>
    </row>
    <row r="66" spans="1:10" s="5" customFormat="1" ht="21.75" customHeight="1">
      <c r="A66" s="82" t="s">
        <v>7</v>
      </c>
      <c r="B66" s="6" t="s">
        <v>2</v>
      </c>
      <c r="C66" s="79">
        <f>+D66+E66+F66</f>
        <v>6900</v>
      </c>
      <c r="D66" s="83">
        <v>0</v>
      </c>
      <c r="E66" s="79">
        <v>6900</v>
      </c>
      <c r="F66" s="79">
        <v>0</v>
      </c>
      <c r="G66" s="91"/>
      <c r="H66" s="121"/>
      <c r="I66" s="103"/>
      <c r="J66" s="103"/>
    </row>
    <row r="67" spans="1:10" ht="21">
      <c r="A67" s="20" t="s">
        <v>4</v>
      </c>
      <c r="B67" s="19" t="s">
        <v>1</v>
      </c>
      <c r="C67" s="56"/>
      <c r="D67" s="56"/>
      <c r="E67" s="56"/>
      <c r="F67" s="56"/>
      <c r="G67" s="121"/>
      <c r="H67" s="121"/>
      <c r="I67" s="103"/>
      <c r="J67" s="103"/>
    </row>
    <row r="68" spans="1:10" s="107" customFormat="1" ht="21.75" customHeight="1">
      <c r="A68" s="82" t="s">
        <v>91</v>
      </c>
      <c r="B68" s="6" t="s">
        <v>2</v>
      </c>
      <c r="C68" s="79">
        <f>D68+E68+F68</f>
        <v>9600</v>
      </c>
      <c r="D68" s="83">
        <v>9600</v>
      </c>
      <c r="E68" s="79">
        <v>0</v>
      </c>
      <c r="F68" s="79">
        <v>0</v>
      </c>
      <c r="G68" s="91"/>
      <c r="H68" s="121"/>
      <c r="I68" s="106"/>
      <c r="J68" s="106"/>
    </row>
    <row r="69" spans="1:10" ht="21">
      <c r="A69" s="20" t="s">
        <v>4</v>
      </c>
      <c r="B69" s="19" t="s">
        <v>1</v>
      </c>
      <c r="C69" s="56"/>
      <c r="D69" s="56"/>
      <c r="E69" s="56"/>
      <c r="F69" s="56"/>
      <c r="G69" s="121"/>
      <c r="H69" s="121"/>
      <c r="I69" s="103"/>
      <c r="J69" s="103"/>
    </row>
    <row r="70" spans="1:10" s="107" customFormat="1" ht="21.75" customHeight="1">
      <c r="A70" s="123" t="s">
        <v>5</v>
      </c>
      <c r="B70" s="6" t="s">
        <v>2</v>
      </c>
      <c r="C70" s="79">
        <f>D70+E70+F70</f>
        <v>4000</v>
      </c>
      <c r="D70" s="83">
        <v>0</v>
      </c>
      <c r="E70" s="79">
        <v>4000</v>
      </c>
      <c r="F70" s="79">
        <v>0</v>
      </c>
      <c r="G70" s="91"/>
      <c r="H70" s="121"/>
      <c r="I70" s="106"/>
      <c r="J70" s="106"/>
    </row>
    <row r="71" spans="1:10" ht="21">
      <c r="A71" s="20" t="s">
        <v>4</v>
      </c>
      <c r="B71" s="19" t="s">
        <v>1</v>
      </c>
      <c r="C71" s="56"/>
      <c r="D71" s="56"/>
      <c r="E71" s="56"/>
      <c r="F71" s="56"/>
      <c r="G71" s="121"/>
      <c r="H71" s="121"/>
      <c r="I71" s="103"/>
      <c r="J71" s="103"/>
    </row>
    <row r="72" spans="1:10" ht="21">
      <c r="A72" s="123" t="s">
        <v>96</v>
      </c>
      <c r="B72" s="19"/>
      <c r="C72" s="56"/>
      <c r="D72" s="66">
        <v>20000</v>
      </c>
      <c r="E72" s="56"/>
      <c r="F72" s="56"/>
      <c r="G72" s="121"/>
      <c r="H72" s="121"/>
      <c r="I72" s="103"/>
      <c r="J72" s="103"/>
    </row>
    <row r="73" spans="1:10" ht="21">
      <c r="A73" s="127"/>
      <c r="B73" s="19"/>
      <c r="C73" s="56"/>
      <c r="D73" s="56"/>
      <c r="E73" s="56"/>
      <c r="F73" s="56"/>
      <c r="G73" s="121"/>
      <c r="H73" s="121"/>
      <c r="I73" s="103"/>
      <c r="J73" s="103"/>
    </row>
    <row r="74" spans="1:10" ht="21">
      <c r="A74" s="17" t="s">
        <v>86</v>
      </c>
      <c r="B74" s="7" t="s">
        <v>2</v>
      </c>
      <c r="C74" s="64">
        <f>C76</f>
        <v>103400</v>
      </c>
      <c r="D74" s="64">
        <f>D76</f>
        <v>51700</v>
      </c>
      <c r="E74" s="67">
        <v>0</v>
      </c>
      <c r="F74" s="67">
        <v>51700</v>
      </c>
      <c r="G74" s="121"/>
      <c r="H74" s="121"/>
      <c r="I74" s="103"/>
      <c r="J74" s="103"/>
    </row>
    <row r="75" spans="1:10" ht="21">
      <c r="A75" s="18"/>
      <c r="B75" s="7" t="s">
        <v>1</v>
      </c>
      <c r="C75" s="64"/>
      <c r="D75" s="64"/>
      <c r="E75" s="67"/>
      <c r="F75" s="67"/>
      <c r="G75" s="121"/>
      <c r="H75" s="121"/>
      <c r="I75" s="103"/>
      <c r="J75" s="103"/>
    </row>
    <row r="76" spans="1:10" ht="21">
      <c r="A76" s="118" t="s">
        <v>75</v>
      </c>
      <c r="B76" s="19" t="s">
        <v>2</v>
      </c>
      <c r="C76" s="64">
        <f>D76+E76+F76</f>
        <v>103400</v>
      </c>
      <c r="D76" s="119">
        <v>51700</v>
      </c>
      <c r="E76" s="64">
        <v>0</v>
      </c>
      <c r="F76" s="64">
        <v>51700</v>
      </c>
      <c r="G76" s="121"/>
      <c r="H76" s="121"/>
      <c r="I76" s="103"/>
      <c r="J76" s="103"/>
    </row>
    <row r="77" spans="1:10" ht="21">
      <c r="A77" s="20" t="s">
        <v>76</v>
      </c>
      <c r="B77" s="19" t="s">
        <v>1</v>
      </c>
      <c r="C77" s="64"/>
      <c r="D77" s="64"/>
      <c r="E77" s="64"/>
      <c r="F77" s="64"/>
      <c r="G77" s="121"/>
      <c r="H77" s="121"/>
      <c r="I77" s="103"/>
      <c r="J77" s="103"/>
    </row>
    <row r="78" spans="1:10" ht="21">
      <c r="A78" s="124" t="s">
        <v>68</v>
      </c>
      <c r="B78" s="117" t="s">
        <v>2</v>
      </c>
      <c r="C78" s="70">
        <f>+C35+C61</f>
        <v>0</v>
      </c>
      <c r="D78" s="70">
        <f>D8+D48</f>
        <v>2017980</v>
      </c>
      <c r="E78" s="70">
        <v>3735380</v>
      </c>
      <c r="F78" s="70">
        <v>359640</v>
      </c>
      <c r="G78" s="121"/>
      <c r="H78" s="103"/>
      <c r="I78" s="103"/>
    </row>
    <row r="79" spans="1:10" ht="21">
      <c r="A79" s="125"/>
      <c r="B79" s="117" t="s">
        <v>1</v>
      </c>
      <c r="C79" s="70"/>
      <c r="D79" s="70"/>
      <c r="E79" s="70"/>
      <c r="F79" s="70"/>
      <c r="G79" s="121"/>
      <c r="H79" s="103"/>
      <c r="I79" s="103"/>
    </row>
    <row r="80" spans="1:10" s="13" customFormat="1" ht="21">
      <c r="A80" s="131" t="s">
        <v>29</v>
      </c>
      <c r="B80" s="3" t="s">
        <v>2</v>
      </c>
      <c r="C80" s="67" t="e">
        <f>+#REF!+#REF!</f>
        <v>#REF!</v>
      </c>
      <c r="D80" s="67">
        <f>D78</f>
        <v>2017980</v>
      </c>
      <c r="E80" s="67">
        <v>3735380</v>
      </c>
      <c r="F80" s="67">
        <v>411340</v>
      </c>
      <c r="G80" s="121"/>
      <c r="H80" s="121"/>
      <c r="I80" s="103"/>
      <c r="J80" s="103"/>
    </row>
    <row r="81" spans="1:10" s="13" customFormat="1" ht="21">
      <c r="A81" s="132"/>
      <c r="B81" s="3" t="s">
        <v>1</v>
      </c>
      <c r="C81" s="67"/>
      <c r="D81" s="67"/>
      <c r="E81" s="67"/>
      <c r="F81" s="67"/>
      <c r="G81" s="121"/>
      <c r="H81" s="121"/>
      <c r="I81" s="103"/>
      <c r="J81" s="103"/>
    </row>
    <row r="82" spans="1:10" s="13" customFormat="1" ht="21">
      <c r="A82" s="1"/>
      <c r="B82" s="1"/>
      <c r="C82" s="105"/>
      <c r="D82" s="105"/>
      <c r="E82" s="4"/>
      <c r="F82" s="4"/>
      <c r="G82" s="4"/>
      <c r="H82" s="4"/>
    </row>
    <row r="83" spans="1:10" s="13" customFormat="1" ht="21">
      <c r="A83" s="2" t="s">
        <v>0</v>
      </c>
      <c r="B83" s="1"/>
      <c r="C83" s="93"/>
      <c r="D83" s="97"/>
      <c r="E83" s="98"/>
      <c r="F83" s="4"/>
      <c r="G83" s="4"/>
      <c r="H83" s="4"/>
    </row>
    <row r="86" spans="1:10">
      <c r="C86" s="105"/>
    </row>
    <row r="91" spans="1:10">
      <c r="C91" s="103"/>
    </row>
  </sheetData>
  <mergeCells count="6">
    <mergeCell ref="A80:A81"/>
    <mergeCell ref="A1:F1"/>
    <mergeCell ref="A5:A6"/>
    <mergeCell ref="C5:C6"/>
    <mergeCell ref="E5:E6"/>
    <mergeCell ref="F5:F6"/>
  </mergeCells>
  <pageMargins left="0.31496062992125984" right="0.11811023622047245" top="0.55118110236220474" bottom="0.55118110236220474" header="0.31496062992125984" footer="0.31496062992125984"/>
  <pageSetup paperSize="9" scale="83" orientation="portrait" r:id="rId1"/>
  <rowBreaks count="1" manualBreakCount="1">
    <brk id="41" max="5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F93DB-DC0A-4CF7-B1FB-3E7E04B91203}">
  <dimension ref="A1:H91"/>
  <sheetViews>
    <sheetView view="pageBreakPreview" topLeftCell="A58" zoomScale="80" zoomScaleNormal="80" zoomScaleSheetLayoutView="80" workbookViewId="0">
      <selection activeCell="A72" sqref="A72"/>
    </sheetView>
  </sheetViews>
  <sheetFormatPr defaultRowHeight="15"/>
  <cols>
    <col min="1" max="1" width="55.42578125" customWidth="1"/>
    <col min="2" max="2" width="8.5703125" customWidth="1"/>
    <col min="3" max="3" width="12.7109375" style="4" hidden="1" customWidth="1"/>
    <col min="4" max="4" width="48.42578125" style="4" customWidth="1"/>
    <col min="5" max="5" width="33.85546875" style="4" customWidth="1"/>
    <col min="6" max="6" width="12.5703125" style="4" customWidth="1"/>
    <col min="7" max="7" width="13.7109375" customWidth="1"/>
  </cols>
  <sheetData>
    <row r="1" spans="1:8" ht="21">
      <c r="A1" s="133" t="s">
        <v>83</v>
      </c>
      <c r="B1" s="133"/>
      <c r="C1" s="133"/>
      <c r="D1" s="133"/>
      <c r="E1" s="110"/>
      <c r="F1" s="110"/>
    </row>
    <row r="2" spans="1:8" ht="21">
      <c r="A2" s="12" t="s">
        <v>69</v>
      </c>
      <c r="B2" s="12"/>
    </row>
    <row r="3" spans="1:8" ht="21">
      <c r="A3" s="2" t="s">
        <v>47</v>
      </c>
      <c r="B3" s="2"/>
    </row>
    <row r="4" spans="1:8" ht="21">
      <c r="A4" s="2"/>
      <c r="B4" s="2"/>
      <c r="C4" s="104"/>
      <c r="D4" s="51"/>
      <c r="E4" s="51"/>
      <c r="F4" s="120"/>
    </row>
    <row r="5" spans="1:8" ht="22.5" customHeight="1">
      <c r="A5" s="134" t="s">
        <v>46</v>
      </c>
      <c r="B5" s="10" t="s">
        <v>18</v>
      </c>
      <c r="C5" s="143" t="s">
        <v>29</v>
      </c>
      <c r="D5" s="130" t="s">
        <v>58</v>
      </c>
      <c r="E5" s="110"/>
      <c r="F5" s="110"/>
    </row>
    <row r="6" spans="1:8" ht="22.5" customHeight="1">
      <c r="A6" s="135"/>
      <c r="B6" s="9" t="s">
        <v>1</v>
      </c>
      <c r="C6" s="143"/>
      <c r="D6" s="49" t="s">
        <v>87</v>
      </c>
      <c r="E6" s="110"/>
      <c r="F6" s="111"/>
    </row>
    <row r="7" spans="1:8" ht="20.25" customHeight="1">
      <c r="A7" s="43" t="s">
        <v>50</v>
      </c>
      <c r="B7" s="44"/>
      <c r="C7" s="71"/>
      <c r="D7" s="53"/>
      <c r="E7" s="111"/>
      <c r="F7"/>
    </row>
    <row r="8" spans="1:8" ht="22.5" customHeight="1">
      <c r="A8" s="15" t="s">
        <v>79</v>
      </c>
      <c r="B8" s="8" t="s">
        <v>2</v>
      </c>
      <c r="C8" s="54" t="e">
        <f>C10+#REF!</f>
        <v>#REF!</v>
      </c>
      <c r="D8" s="54">
        <f>D10</f>
        <v>509580</v>
      </c>
      <c r="E8" s="121"/>
      <c r="F8" s="121"/>
      <c r="G8" s="103"/>
      <c r="H8" s="103"/>
    </row>
    <row r="9" spans="1:8" ht="22.5" customHeight="1">
      <c r="A9" s="16"/>
      <c r="B9" s="8" t="s">
        <v>1</v>
      </c>
      <c r="C9" s="54"/>
      <c r="D9" s="54"/>
      <c r="E9" s="121"/>
      <c r="F9" s="121"/>
      <c r="G9" s="103"/>
      <c r="H9" s="103"/>
    </row>
    <row r="10" spans="1:8" s="4" customFormat="1" ht="23.25" customHeight="1">
      <c r="A10" s="74" t="s">
        <v>80</v>
      </c>
      <c r="B10" s="52" t="s">
        <v>2</v>
      </c>
      <c r="C10" s="64" t="e">
        <f>SUM(C14:C46)</f>
        <v>#REF!</v>
      </c>
      <c r="D10" s="64">
        <f>SUM(D12:D47)</f>
        <v>509580</v>
      </c>
      <c r="E10" s="121"/>
      <c r="F10" s="121"/>
      <c r="G10" s="103"/>
      <c r="H10" s="103"/>
    </row>
    <row r="11" spans="1:8" s="4" customFormat="1" ht="23.25" customHeight="1">
      <c r="A11" s="75"/>
      <c r="B11" s="7" t="s">
        <v>1</v>
      </c>
      <c r="C11" s="64"/>
      <c r="D11" s="64"/>
      <c r="E11" s="121"/>
      <c r="F11" s="121"/>
      <c r="G11" s="103"/>
      <c r="H11" s="103"/>
    </row>
    <row r="12" spans="1:8" s="4" customFormat="1" ht="23.25" customHeight="1">
      <c r="A12" s="76" t="s">
        <v>48</v>
      </c>
      <c r="B12" s="49"/>
      <c r="C12" s="64"/>
      <c r="D12" s="78"/>
      <c r="E12" s="121"/>
      <c r="F12" s="121"/>
      <c r="G12" s="103"/>
      <c r="H12" s="103"/>
    </row>
    <row r="13" spans="1:8" s="5" customFormat="1" ht="23.25" customHeight="1">
      <c r="A13" s="23" t="s">
        <v>21</v>
      </c>
      <c r="B13" s="42"/>
      <c r="C13" s="79"/>
      <c r="D13" s="81"/>
      <c r="E13" s="91"/>
      <c r="F13" s="121"/>
      <c r="G13" s="103"/>
      <c r="H13" s="103"/>
    </row>
    <row r="14" spans="1:8" s="5" customFormat="1" ht="23.25" customHeight="1">
      <c r="A14" s="82" t="s">
        <v>17</v>
      </c>
      <c r="B14" s="6" t="s">
        <v>2</v>
      </c>
      <c r="C14" s="79" t="e">
        <f>D14+#REF!+#REF!</f>
        <v>#REF!</v>
      </c>
      <c r="D14" s="83">
        <v>132180</v>
      </c>
      <c r="E14" s="91"/>
      <c r="F14" s="121"/>
      <c r="G14" s="103"/>
      <c r="H14" s="103"/>
    </row>
    <row r="15" spans="1:8" ht="21">
      <c r="A15" s="20" t="s">
        <v>4</v>
      </c>
      <c r="B15" s="19" t="s">
        <v>1</v>
      </c>
      <c r="C15" s="56"/>
      <c r="D15" s="56"/>
      <c r="E15" s="121"/>
      <c r="F15" s="121"/>
      <c r="G15" s="103"/>
      <c r="H15" s="103"/>
    </row>
    <row r="16" spans="1:8" s="5" customFormat="1" ht="23.25" customHeight="1">
      <c r="A16" s="23" t="s">
        <v>22</v>
      </c>
      <c r="B16" s="6"/>
      <c r="C16" s="79"/>
      <c r="D16" s="79"/>
      <c r="E16" s="91"/>
      <c r="F16" s="121"/>
      <c r="G16" s="103"/>
      <c r="H16" s="103"/>
    </row>
    <row r="17" spans="1:8" s="5" customFormat="1" ht="23.25" customHeight="1">
      <c r="A17" s="82" t="s">
        <v>16</v>
      </c>
      <c r="B17" s="6" t="s">
        <v>2</v>
      </c>
      <c r="C17" s="79" t="e">
        <f>+D17+#REF!+#REF!</f>
        <v>#REF!</v>
      </c>
      <c r="D17" s="83">
        <v>100000</v>
      </c>
      <c r="E17" s="91"/>
      <c r="F17" s="121"/>
      <c r="G17" s="103"/>
      <c r="H17" s="103"/>
    </row>
    <row r="18" spans="1:8" ht="21">
      <c r="A18" s="20" t="s">
        <v>4</v>
      </c>
      <c r="B18" s="19" t="s">
        <v>1</v>
      </c>
      <c r="C18" s="56"/>
      <c r="D18" s="56"/>
      <c r="E18" s="121"/>
      <c r="F18" s="121"/>
      <c r="G18" s="103"/>
      <c r="H18" s="103"/>
    </row>
    <row r="19" spans="1:8" s="5" customFormat="1" ht="23.25" customHeight="1">
      <c r="A19" s="82" t="s">
        <v>15</v>
      </c>
      <c r="B19" s="6" t="s">
        <v>2</v>
      </c>
      <c r="C19" s="79" t="e">
        <f>+D19+#REF!+#REF!</f>
        <v>#REF!</v>
      </c>
      <c r="D19" s="83">
        <v>0</v>
      </c>
      <c r="E19" s="91"/>
      <c r="F19" s="121"/>
      <c r="G19" s="103"/>
      <c r="H19" s="103"/>
    </row>
    <row r="20" spans="1:8" ht="21">
      <c r="A20" s="20" t="s">
        <v>4</v>
      </c>
      <c r="B20" s="19" t="s">
        <v>1</v>
      </c>
      <c r="C20" s="56"/>
      <c r="D20" s="56"/>
      <c r="E20" s="121"/>
      <c r="F20" s="121"/>
      <c r="G20" s="103"/>
      <c r="H20" s="103"/>
    </row>
    <row r="21" spans="1:8" s="5" customFormat="1" ht="23.25" customHeight="1">
      <c r="A21" s="82" t="s">
        <v>14</v>
      </c>
      <c r="B21" s="6" t="s">
        <v>2</v>
      </c>
      <c r="C21" s="79" t="e">
        <f>+D21+#REF!+#REF!</f>
        <v>#REF!</v>
      </c>
      <c r="D21" s="83">
        <v>45100</v>
      </c>
      <c r="E21" s="91"/>
      <c r="F21" s="121"/>
      <c r="G21" s="103"/>
      <c r="H21" s="103"/>
    </row>
    <row r="22" spans="1:8" ht="21">
      <c r="A22" s="20" t="s">
        <v>4</v>
      </c>
      <c r="B22" s="19" t="s">
        <v>1</v>
      </c>
      <c r="C22" s="56"/>
      <c r="D22" s="56"/>
      <c r="E22" s="121"/>
      <c r="F22" s="121"/>
      <c r="G22" s="103"/>
      <c r="H22" s="103"/>
    </row>
    <row r="23" spans="1:8" s="5" customFormat="1" ht="23.25" customHeight="1">
      <c r="A23" s="82" t="s">
        <v>13</v>
      </c>
      <c r="B23" s="6" t="s">
        <v>2</v>
      </c>
      <c r="C23" s="79" t="e">
        <f>+D23+#REF!+#REF!</f>
        <v>#REF!</v>
      </c>
      <c r="D23" s="83">
        <v>0</v>
      </c>
      <c r="E23" s="91"/>
      <c r="F23" s="121"/>
      <c r="G23" s="103"/>
      <c r="H23" s="103"/>
    </row>
    <row r="24" spans="1:8" ht="21">
      <c r="A24" s="20" t="s">
        <v>4</v>
      </c>
      <c r="B24" s="19" t="s">
        <v>1</v>
      </c>
      <c r="C24" s="56"/>
      <c r="D24" s="56"/>
      <c r="E24" s="121"/>
      <c r="F24" s="121"/>
      <c r="G24" s="103"/>
      <c r="H24" s="103"/>
    </row>
    <row r="25" spans="1:8" s="5" customFormat="1" ht="23.25" customHeight="1">
      <c r="A25" s="82" t="s">
        <v>12</v>
      </c>
      <c r="B25" s="6" t="s">
        <v>2</v>
      </c>
      <c r="C25" s="79" t="e">
        <f>+D25+#REF!+#REF!</f>
        <v>#REF!</v>
      </c>
      <c r="D25" s="83">
        <v>32000</v>
      </c>
      <c r="E25" s="91"/>
      <c r="F25" s="121"/>
      <c r="G25" s="103"/>
      <c r="H25" s="103"/>
    </row>
    <row r="26" spans="1:8" ht="21">
      <c r="A26" s="20" t="s">
        <v>4</v>
      </c>
      <c r="B26" s="19" t="s">
        <v>1</v>
      </c>
      <c r="C26" s="56"/>
      <c r="D26" s="56"/>
      <c r="E26" s="121"/>
      <c r="F26" s="121"/>
      <c r="G26" s="103"/>
      <c r="H26" s="103"/>
    </row>
    <row r="27" spans="1:8" s="5" customFormat="1" ht="23.25" customHeight="1">
      <c r="A27" s="84" t="s">
        <v>89</v>
      </c>
      <c r="B27" s="85" t="s">
        <v>2</v>
      </c>
      <c r="C27" s="102" t="e">
        <f>+D27+#REF!+#REF!</f>
        <v>#REF!</v>
      </c>
      <c r="D27" s="87">
        <v>0</v>
      </c>
      <c r="E27" s="91"/>
      <c r="F27" s="121"/>
      <c r="G27" s="103"/>
      <c r="H27" s="103"/>
    </row>
    <row r="28" spans="1:8" ht="21">
      <c r="A28" s="20" t="s">
        <v>4</v>
      </c>
      <c r="B28" s="19" t="s">
        <v>1</v>
      </c>
      <c r="C28" s="56"/>
      <c r="D28" s="56"/>
      <c r="E28" s="121"/>
      <c r="F28" s="121"/>
      <c r="G28" s="103"/>
      <c r="H28" s="103"/>
    </row>
    <row r="29" spans="1:8" s="5" customFormat="1" ht="23.25" customHeight="1">
      <c r="A29" s="84" t="s">
        <v>10</v>
      </c>
      <c r="B29" s="85" t="s">
        <v>2</v>
      </c>
      <c r="C29" s="102" t="e">
        <f>+D29+#REF!+#REF!</f>
        <v>#REF!</v>
      </c>
      <c r="D29" s="87">
        <v>0</v>
      </c>
      <c r="E29" s="91"/>
      <c r="F29" s="121"/>
      <c r="G29" s="103"/>
      <c r="H29" s="103"/>
    </row>
    <row r="30" spans="1:8" ht="21">
      <c r="A30" s="20" t="s">
        <v>4</v>
      </c>
      <c r="B30" s="19" t="s">
        <v>1</v>
      </c>
      <c r="C30" s="56"/>
      <c r="D30" s="56"/>
      <c r="E30" s="121"/>
      <c r="F30" s="121"/>
      <c r="G30" s="103"/>
      <c r="H30" s="103"/>
    </row>
    <row r="31" spans="1:8" s="5" customFormat="1" ht="23.25" customHeight="1">
      <c r="A31" s="123" t="s">
        <v>9</v>
      </c>
      <c r="B31" s="6" t="s">
        <v>2</v>
      </c>
      <c r="C31" s="79" t="e">
        <f>+D31+#REF!+#REF!</f>
        <v>#REF!</v>
      </c>
      <c r="D31" s="83">
        <v>0</v>
      </c>
      <c r="E31" s="91"/>
      <c r="F31" s="121"/>
      <c r="G31" s="103"/>
      <c r="H31" s="103"/>
    </row>
    <row r="32" spans="1:8" ht="21">
      <c r="A32" s="20" t="s">
        <v>4</v>
      </c>
      <c r="B32" s="19" t="s">
        <v>1</v>
      </c>
      <c r="C32" s="56"/>
      <c r="D32" s="56"/>
      <c r="E32" s="121"/>
      <c r="F32" s="121"/>
      <c r="G32" s="103"/>
      <c r="H32" s="103"/>
    </row>
    <row r="33" spans="1:8" s="5" customFormat="1" ht="21.75" customHeight="1">
      <c r="A33" s="24" t="s">
        <v>49</v>
      </c>
      <c r="B33" s="42"/>
      <c r="C33" s="62"/>
      <c r="D33" s="62"/>
      <c r="E33" s="91"/>
      <c r="F33" s="121"/>
      <c r="G33" s="103"/>
      <c r="H33" s="103"/>
    </row>
    <row r="34" spans="1:8" s="107" customFormat="1" ht="21.75" customHeight="1">
      <c r="A34" s="82" t="s">
        <v>70</v>
      </c>
      <c r="B34" s="6" t="s">
        <v>2</v>
      </c>
      <c r="C34" s="92">
        <f>60060</f>
        <v>60060</v>
      </c>
      <c r="D34" s="83">
        <v>40000</v>
      </c>
      <c r="E34" s="91"/>
      <c r="F34" s="121"/>
      <c r="G34" s="106"/>
      <c r="H34" s="106"/>
    </row>
    <row r="35" spans="1:8" ht="21">
      <c r="A35" s="20" t="s">
        <v>4</v>
      </c>
      <c r="B35" s="19" t="s">
        <v>1</v>
      </c>
      <c r="C35" s="56"/>
      <c r="D35" s="56"/>
      <c r="E35" s="121"/>
      <c r="F35" s="121"/>
      <c r="G35" s="103"/>
      <c r="H35" s="103"/>
    </row>
    <row r="36" spans="1:8" s="5" customFormat="1" ht="21.75" customHeight="1">
      <c r="A36" s="84" t="s">
        <v>92</v>
      </c>
      <c r="B36" s="6" t="s">
        <v>2</v>
      </c>
      <c r="C36" s="79" t="e">
        <f>+D36+#REF!+#REF!</f>
        <v>#REF!</v>
      </c>
      <c r="D36" s="83">
        <v>26400</v>
      </c>
      <c r="E36" s="91"/>
      <c r="F36" s="121"/>
      <c r="G36" s="103"/>
      <c r="H36" s="103"/>
    </row>
    <row r="37" spans="1:8" ht="21">
      <c r="A37" s="20" t="s">
        <v>4</v>
      </c>
      <c r="B37" s="19" t="s">
        <v>1</v>
      </c>
      <c r="C37" s="56"/>
      <c r="D37" s="56"/>
      <c r="E37" s="121"/>
      <c r="F37" s="121"/>
      <c r="G37" s="103"/>
      <c r="H37" s="103"/>
    </row>
    <row r="38" spans="1:8" s="5" customFormat="1" ht="21.75" customHeight="1">
      <c r="A38" s="82" t="s">
        <v>8</v>
      </c>
      <c r="B38" s="6" t="s">
        <v>2</v>
      </c>
      <c r="C38" s="79" t="e">
        <f>+D38+#REF!+#REF!</f>
        <v>#REF!</v>
      </c>
      <c r="D38" s="83">
        <v>29900</v>
      </c>
      <c r="E38" s="91"/>
      <c r="F38" s="121"/>
      <c r="G38" s="103"/>
      <c r="H38" s="103"/>
    </row>
    <row r="39" spans="1:8" ht="21">
      <c r="A39" s="20" t="s">
        <v>4</v>
      </c>
      <c r="B39" s="19" t="s">
        <v>1</v>
      </c>
      <c r="C39" s="56"/>
      <c r="D39" s="56"/>
      <c r="E39" s="121"/>
      <c r="F39" s="121"/>
      <c r="G39" s="103"/>
      <c r="H39" s="103"/>
    </row>
    <row r="40" spans="1:8" s="5" customFormat="1" ht="21.75" customHeight="1">
      <c r="A40" s="82" t="s">
        <v>7</v>
      </c>
      <c r="B40" s="6" t="s">
        <v>2</v>
      </c>
      <c r="C40" s="79" t="e">
        <f>+D40+#REF!+#REF!</f>
        <v>#REF!</v>
      </c>
      <c r="D40" s="83">
        <v>8000</v>
      </c>
      <c r="E40" s="91"/>
      <c r="F40" s="121"/>
      <c r="G40" s="103"/>
      <c r="H40" s="103"/>
    </row>
    <row r="41" spans="1:8" ht="21">
      <c r="A41" s="20" t="s">
        <v>4</v>
      </c>
      <c r="B41" s="19" t="s">
        <v>1</v>
      </c>
      <c r="C41" s="56"/>
      <c r="D41" s="56"/>
      <c r="E41" s="121"/>
      <c r="F41" s="121"/>
      <c r="G41" s="103"/>
      <c r="H41" s="103"/>
    </row>
    <row r="42" spans="1:8" s="5" customFormat="1" ht="21.75" customHeight="1">
      <c r="A42" s="82" t="s">
        <v>6</v>
      </c>
      <c r="B42" s="6" t="s">
        <v>2</v>
      </c>
      <c r="C42" s="79" t="e">
        <f>+D42+#REF!+#REF!</f>
        <v>#REF!</v>
      </c>
      <c r="D42" s="83">
        <v>90000</v>
      </c>
      <c r="E42" s="91"/>
      <c r="F42" s="121"/>
      <c r="G42" s="103"/>
      <c r="H42" s="103"/>
    </row>
    <row r="43" spans="1:8" ht="21">
      <c r="A43" s="20" t="s">
        <v>4</v>
      </c>
      <c r="B43" s="19" t="s">
        <v>1</v>
      </c>
      <c r="C43" s="56"/>
      <c r="D43" s="56"/>
      <c r="E43" s="121"/>
      <c r="F43" s="121"/>
      <c r="G43" s="103"/>
      <c r="H43" s="103"/>
    </row>
    <row r="44" spans="1:8" s="5" customFormat="1" ht="21.75" customHeight="1">
      <c r="A44" s="84" t="s">
        <v>91</v>
      </c>
      <c r="B44" s="6" t="s">
        <v>2</v>
      </c>
      <c r="C44" s="79" t="e">
        <f>+D44+#REF!+#REF!</f>
        <v>#REF!</v>
      </c>
      <c r="D44" s="83">
        <v>0</v>
      </c>
      <c r="E44" s="91"/>
      <c r="F44" s="121"/>
      <c r="G44" s="103"/>
      <c r="H44" s="103"/>
    </row>
    <row r="45" spans="1:8" ht="21">
      <c r="A45" s="20" t="s">
        <v>4</v>
      </c>
      <c r="B45" s="19" t="s">
        <v>1</v>
      </c>
      <c r="C45" s="56"/>
      <c r="D45" s="56"/>
      <c r="E45" s="121"/>
      <c r="F45" s="121"/>
      <c r="G45" s="103"/>
      <c r="H45" s="103"/>
    </row>
    <row r="46" spans="1:8" s="5" customFormat="1" ht="21.75" customHeight="1">
      <c r="A46" s="82" t="s">
        <v>5</v>
      </c>
      <c r="B46" s="6" t="s">
        <v>2</v>
      </c>
      <c r="C46" s="79" t="e">
        <f>+D46+#REF!+#REF!</f>
        <v>#REF!</v>
      </c>
      <c r="D46" s="83">
        <v>6000</v>
      </c>
      <c r="E46" s="91"/>
      <c r="F46" s="121"/>
      <c r="G46" s="103"/>
      <c r="H46" s="103"/>
    </row>
    <row r="47" spans="1:8" ht="21">
      <c r="A47" s="20" t="s">
        <v>4</v>
      </c>
      <c r="B47" s="19" t="s">
        <v>1</v>
      </c>
      <c r="C47" s="56"/>
      <c r="D47" s="56"/>
      <c r="E47" s="121"/>
      <c r="F47" s="121"/>
      <c r="G47" s="103"/>
      <c r="H47" s="103"/>
    </row>
    <row r="48" spans="1:8" ht="21.75" customHeight="1">
      <c r="A48" s="15" t="s">
        <v>81</v>
      </c>
      <c r="B48" s="8" t="s">
        <v>2</v>
      </c>
      <c r="C48" s="54" t="e">
        <f>C50+#REF!</f>
        <v>#REF!</v>
      </c>
      <c r="D48" s="54">
        <f>D50+D74</f>
        <v>231400</v>
      </c>
      <c r="E48" s="121"/>
      <c r="F48" s="121"/>
      <c r="G48" s="103"/>
      <c r="H48" s="103"/>
    </row>
    <row r="49" spans="1:8" ht="21.75" customHeight="1">
      <c r="A49" s="16"/>
      <c r="B49" s="8" t="s">
        <v>1</v>
      </c>
      <c r="C49" s="54"/>
      <c r="D49" s="54"/>
      <c r="E49" s="121"/>
      <c r="F49" s="121"/>
      <c r="G49" s="103"/>
      <c r="H49" s="103"/>
    </row>
    <row r="50" spans="1:8" s="4" customFormat="1" ht="21.75" customHeight="1">
      <c r="A50" s="17" t="s">
        <v>73</v>
      </c>
      <c r="B50" s="7" t="s">
        <v>2</v>
      </c>
      <c r="C50" s="56" t="e">
        <f t="shared" ref="C50" si="0">SUM(C57:C70)</f>
        <v>#REF!</v>
      </c>
      <c r="D50" s="56">
        <f>SUM(D54:D73)</f>
        <v>231400</v>
      </c>
      <c r="E50" s="121"/>
      <c r="F50" s="121"/>
      <c r="G50" s="103"/>
      <c r="H50" s="103"/>
    </row>
    <row r="51" spans="1:8" s="4" customFormat="1" ht="21.75" customHeight="1">
      <c r="A51" s="18"/>
      <c r="B51" s="72" t="s">
        <v>1</v>
      </c>
      <c r="C51" s="56"/>
      <c r="D51" s="56"/>
      <c r="E51" s="121"/>
      <c r="F51" s="121"/>
      <c r="G51" s="103"/>
      <c r="H51" s="103"/>
    </row>
    <row r="52" spans="1:8" s="4" customFormat="1" ht="21.75" customHeight="1">
      <c r="A52" s="21" t="s">
        <v>48</v>
      </c>
      <c r="B52" s="49"/>
      <c r="C52" s="56"/>
      <c r="D52" s="60"/>
      <c r="E52" s="121"/>
      <c r="F52" s="121"/>
      <c r="G52" s="103"/>
      <c r="H52" s="103"/>
    </row>
    <row r="53" spans="1:8" s="4" customFormat="1" ht="21.75" customHeight="1">
      <c r="A53" s="23" t="s">
        <v>21</v>
      </c>
      <c r="B53" s="49"/>
      <c r="C53" s="56"/>
      <c r="D53" s="60"/>
      <c r="E53" s="121"/>
      <c r="F53" s="121"/>
      <c r="G53" s="103"/>
      <c r="H53" s="103"/>
    </row>
    <row r="54" spans="1:8" s="4" customFormat="1" ht="21.75" customHeight="1">
      <c r="A54" s="22" t="s">
        <v>84</v>
      </c>
      <c r="B54" s="49"/>
      <c r="C54" s="56"/>
      <c r="D54" s="60">
        <v>96000</v>
      </c>
      <c r="E54" s="121"/>
      <c r="F54" s="121"/>
      <c r="G54" s="103"/>
      <c r="H54" s="103"/>
    </row>
    <row r="55" spans="1:8" s="4" customFormat="1" ht="21.75" customHeight="1">
      <c r="A55" s="126"/>
      <c r="B55" s="49"/>
      <c r="C55" s="56"/>
      <c r="D55" s="60"/>
      <c r="E55" s="121"/>
      <c r="F55" s="121"/>
      <c r="G55" s="103"/>
      <c r="H55" s="103"/>
    </row>
    <row r="56" spans="1:8" s="5" customFormat="1" ht="21.75" customHeight="1">
      <c r="A56" s="108" t="s">
        <v>72</v>
      </c>
      <c r="B56" s="42"/>
      <c r="C56" s="58"/>
      <c r="D56" s="62"/>
      <c r="E56" s="91"/>
      <c r="F56" s="121"/>
      <c r="G56" s="103"/>
      <c r="H56" s="103"/>
    </row>
    <row r="57" spans="1:8" s="88" customFormat="1" ht="21.75" customHeight="1">
      <c r="A57" s="84" t="s">
        <v>14</v>
      </c>
      <c r="B57" s="85" t="s">
        <v>2</v>
      </c>
      <c r="C57" s="86" t="e">
        <f>D57+#REF!+#REF!</f>
        <v>#REF!</v>
      </c>
      <c r="D57" s="87">
        <v>39000</v>
      </c>
      <c r="E57" s="122"/>
      <c r="F57" s="121"/>
      <c r="G57" s="103"/>
      <c r="H57" s="103"/>
    </row>
    <row r="58" spans="1:8" ht="21">
      <c r="A58" s="20" t="s">
        <v>4</v>
      </c>
      <c r="B58" s="19" t="s">
        <v>1</v>
      </c>
      <c r="C58" s="56"/>
      <c r="D58" s="56"/>
      <c r="E58" s="121"/>
      <c r="F58" s="121"/>
      <c r="G58" s="103"/>
      <c r="H58" s="103"/>
    </row>
    <row r="59" spans="1:8" s="5" customFormat="1" ht="21.75" customHeight="1">
      <c r="A59" s="24" t="s">
        <v>49</v>
      </c>
      <c r="B59" s="6"/>
      <c r="C59" s="86"/>
      <c r="D59" s="83"/>
      <c r="E59" s="91"/>
      <c r="F59" s="121"/>
      <c r="G59" s="103"/>
      <c r="H59" s="103"/>
    </row>
    <row r="60" spans="1:8" s="107" customFormat="1" ht="21.75" customHeight="1">
      <c r="A60" s="82" t="s">
        <v>70</v>
      </c>
      <c r="B60" s="6" t="s">
        <v>2</v>
      </c>
      <c r="C60" s="79" t="e">
        <f>D60+#REF!+#REF!</f>
        <v>#REF!</v>
      </c>
      <c r="D60" s="83">
        <v>43000</v>
      </c>
      <c r="E60" s="91"/>
      <c r="F60" s="121"/>
      <c r="G60" s="106"/>
      <c r="H60" s="106"/>
    </row>
    <row r="61" spans="1:8" ht="21">
      <c r="A61" s="20" t="s">
        <v>4</v>
      </c>
      <c r="B61" s="19" t="s">
        <v>1</v>
      </c>
      <c r="C61" s="56"/>
      <c r="D61" s="56"/>
      <c r="E61" s="121"/>
      <c r="F61" s="121"/>
      <c r="G61" s="103"/>
      <c r="H61" s="103"/>
    </row>
    <row r="62" spans="1:8" s="107" customFormat="1" ht="21.75" customHeight="1">
      <c r="A62" s="84" t="s">
        <v>92</v>
      </c>
      <c r="B62" s="6" t="s">
        <v>2</v>
      </c>
      <c r="C62" s="79" t="e">
        <f>D62+#REF!+#REF!</f>
        <v>#REF!</v>
      </c>
      <c r="D62" s="83">
        <v>17600</v>
      </c>
      <c r="E62" s="91"/>
      <c r="F62" s="121"/>
      <c r="G62" s="106"/>
      <c r="H62" s="106"/>
    </row>
    <row r="63" spans="1:8" ht="21">
      <c r="A63" s="20" t="s">
        <v>4</v>
      </c>
      <c r="B63" s="19" t="s">
        <v>1</v>
      </c>
      <c r="C63" s="56"/>
      <c r="D63" s="56"/>
      <c r="E63" s="121"/>
      <c r="F63" s="121"/>
      <c r="G63" s="103"/>
      <c r="H63" s="103"/>
    </row>
    <row r="64" spans="1:8" s="107" customFormat="1" ht="21.75" customHeight="1">
      <c r="A64" s="82" t="s">
        <v>8</v>
      </c>
      <c r="B64" s="42" t="s">
        <v>2</v>
      </c>
      <c r="C64" s="81" t="e">
        <f>D64+#REF!+#REF!</f>
        <v>#REF!</v>
      </c>
      <c r="D64" s="80">
        <v>0</v>
      </c>
      <c r="E64" s="91"/>
      <c r="F64" s="121"/>
      <c r="G64" s="106"/>
      <c r="H64" s="106"/>
    </row>
    <row r="65" spans="1:8" ht="21">
      <c r="A65" s="20" t="s">
        <v>4</v>
      </c>
      <c r="B65" s="19" t="s">
        <v>1</v>
      </c>
      <c r="C65" s="56"/>
      <c r="D65" s="56"/>
      <c r="E65" s="121"/>
      <c r="F65" s="121"/>
      <c r="G65" s="103"/>
      <c r="H65" s="103"/>
    </row>
    <row r="66" spans="1:8" s="5" customFormat="1" ht="21.75" customHeight="1">
      <c r="A66" s="82" t="s">
        <v>7</v>
      </c>
      <c r="B66" s="6" t="s">
        <v>2</v>
      </c>
      <c r="C66" s="79" t="e">
        <f>+D66+#REF!+#REF!</f>
        <v>#REF!</v>
      </c>
      <c r="D66" s="83">
        <v>11800</v>
      </c>
      <c r="E66" s="91"/>
      <c r="F66" s="121"/>
      <c r="G66" s="103"/>
      <c r="H66" s="103"/>
    </row>
    <row r="67" spans="1:8" ht="21">
      <c r="A67" s="20" t="s">
        <v>4</v>
      </c>
      <c r="B67" s="19" t="s">
        <v>1</v>
      </c>
      <c r="C67" s="56"/>
      <c r="D67" s="56"/>
      <c r="E67" s="121"/>
      <c r="F67" s="121"/>
      <c r="G67" s="103"/>
      <c r="H67" s="103"/>
    </row>
    <row r="68" spans="1:8" s="107" customFormat="1" ht="21.75" customHeight="1">
      <c r="A68" s="82" t="s">
        <v>91</v>
      </c>
      <c r="B68" s="6" t="s">
        <v>2</v>
      </c>
      <c r="C68" s="79" t="e">
        <f>D68+#REF!+#REF!</f>
        <v>#REF!</v>
      </c>
      <c r="D68" s="83">
        <v>0</v>
      </c>
      <c r="E68" s="91"/>
      <c r="F68" s="121"/>
      <c r="G68" s="106"/>
      <c r="H68" s="106"/>
    </row>
    <row r="69" spans="1:8" ht="21">
      <c r="A69" s="20" t="s">
        <v>4</v>
      </c>
      <c r="B69" s="19" t="s">
        <v>1</v>
      </c>
      <c r="C69" s="56"/>
      <c r="D69" s="56"/>
      <c r="E69" s="121"/>
      <c r="F69" s="121"/>
      <c r="G69" s="103"/>
      <c r="H69" s="103"/>
    </row>
    <row r="70" spans="1:8" s="107" customFormat="1" ht="21.75" customHeight="1">
      <c r="A70" s="123" t="s">
        <v>5</v>
      </c>
      <c r="B70" s="6" t="s">
        <v>2</v>
      </c>
      <c r="C70" s="79" t="e">
        <f>D70+#REF!+#REF!</f>
        <v>#REF!</v>
      </c>
      <c r="D70" s="83">
        <v>4000</v>
      </c>
      <c r="E70" s="91"/>
      <c r="F70" s="121"/>
      <c r="G70" s="106"/>
      <c r="H70" s="106"/>
    </row>
    <row r="71" spans="1:8" ht="21">
      <c r="A71" s="20" t="s">
        <v>4</v>
      </c>
      <c r="B71" s="19" t="s">
        <v>1</v>
      </c>
      <c r="C71" s="56"/>
      <c r="D71" s="56"/>
      <c r="E71" s="121"/>
      <c r="F71" s="121"/>
      <c r="G71" s="103"/>
      <c r="H71" s="103"/>
    </row>
    <row r="72" spans="1:8" ht="21">
      <c r="A72" s="123" t="s">
        <v>96</v>
      </c>
      <c r="B72" s="19"/>
      <c r="C72" s="56"/>
      <c r="D72" s="66">
        <v>20000</v>
      </c>
      <c r="E72" s="121"/>
      <c r="F72" s="121"/>
      <c r="G72" s="103"/>
      <c r="H72" s="103"/>
    </row>
    <row r="73" spans="1:8" ht="21">
      <c r="A73" s="127"/>
      <c r="B73" s="19"/>
      <c r="C73" s="56"/>
      <c r="D73" s="56"/>
      <c r="E73" s="121"/>
      <c r="F73" s="121"/>
      <c r="G73" s="103"/>
      <c r="H73" s="103"/>
    </row>
    <row r="74" spans="1:8" ht="21">
      <c r="A74" s="17" t="s">
        <v>86</v>
      </c>
      <c r="B74" s="7" t="s">
        <v>2</v>
      </c>
      <c r="C74" s="64" t="e">
        <f>C76</f>
        <v>#REF!</v>
      </c>
      <c r="D74" s="64">
        <f>D76</f>
        <v>0</v>
      </c>
      <c r="E74" s="121"/>
      <c r="F74" s="121"/>
      <c r="G74" s="103"/>
      <c r="H74" s="103"/>
    </row>
    <row r="75" spans="1:8" ht="21">
      <c r="A75" s="18"/>
      <c r="B75" s="7" t="s">
        <v>1</v>
      </c>
      <c r="C75" s="64"/>
      <c r="D75" s="64">
        <v>0</v>
      </c>
      <c r="E75" s="121"/>
      <c r="F75" s="121"/>
      <c r="G75" s="103"/>
      <c r="H75" s="103"/>
    </row>
    <row r="76" spans="1:8" ht="21">
      <c r="A76" s="118" t="s">
        <v>75</v>
      </c>
      <c r="B76" s="19" t="s">
        <v>2</v>
      </c>
      <c r="C76" s="64" t="e">
        <f>D76+#REF!+#REF!</f>
        <v>#REF!</v>
      </c>
      <c r="D76" s="119">
        <v>0</v>
      </c>
      <c r="E76" s="121"/>
      <c r="F76" s="121"/>
      <c r="G76" s="103"/>
      <c r="H76" s="103"/>
    </row>
    <row r="77" spans="1:8" ht="21">
      <c r="A77" s="20" t="s">
        <v>76</v>
      </c>
      <c r="B77" s="19" t="s">
        <v>1</v>
      </c>
      <c r="C77" s="64"/>
      <c r="D77" s="64"/>
      <c r="E77" s="121"/>
      <c r="F77" s="121"/>
      <c r="G77" s="103"/>
      <c r="H77" s="103"/>
    </row>
    <row r="78" spans="1:8" ht="21">
      <c r="A78" s="124" t="s">
        <v>68</v>
      </c>
      <c r="B78" s="117" t="s">
        <v>2</v>
      </c>
      <c r="C78" s="70">
        <f>+C35+C61</f>
        <v>0</v>
      </c>
      <c r="D78" s="70">
        <f>D8+D48</f>
        <v>740980</v>
      </c>
      <c r="E78" s="121"/>
      <c r="F78" s="103"/>
      <c r="G78" s="103"/>
    </row>
    <row r="79" spans="1:8" ht="21">
      <c r="A79" s="125"/>
      <c r="B79" s="117" t="s">
        <v>1</v>
      </c>
      <c r="C79" s="70"/>
      <c r="D79" s="70"/>
      <c r="E79" s="121"/>
      <c r="F79" s="103"/>
      <c r="G79" s="103"/>
    </row>
    <row r="80" spans="1:8" s="13" customFormat="1" ht="21">
      <c r="A80" s="131" t="s">
        <v>29</v>
      </c>
      <c r="B80" s="3" t="s">
        <v>2</v>
      </c>
      <c r="C80" s="67" t="e">
        <f>+#REF!+#REF!</f>
        <v>#REF!</v>
      </c>
      <c r="D80" s="67">
        <f>D78</f>
        <v>740980</v>
      </c>
      <c r="E80" s="121"/>
      <c r="F80" s="121"/>
      <c r="G80" s="103"/>
      <c r="H80" s="103"/>
    </row>
    <row r="81" spans="1:8" s="13" customFormat="1" ht="21">
      <c r="A81" s="132"/>
      <c r="B81" s="3" t="s">
        <v>1</v>
      </c>
      <c r="C81" s="67"/>
      <c r="D81" s="67"/>
      <c r="E81" s="121"/>
      <c r="F81" s="121"/>
      <c r="G81" s="103"/>
      <c r="H81" s="103"/>
    </row>
    <row r="82" spans="1:8" s="13" customFormat="1" ht="21">
      <c r="A82" s="1"/>
      <c r="B82" s="1"/>
      <c r="C82" s="105"/>
      <c r="D82" s="105"/>
      <c r="E82" s="4"/>
      <c r="F82" s="4"/>
    </row>
    <row r="83" spans="1:8" s="13" customFormat="1" ht="21">
      <c r="A83" s="2" t="s">
        <v>0</v>
      </c>
      <c r="B83" s="1"/>
      <c r="C83" s="93"/>
      <c r="D83" s="97"/>
      <c r="E83" s="4"/>
      <c r="F83" s="4"/>
    </row>
    <row r="86" spans="1:8">
      <c r="C86" s="105"/>
    </row>
    <row r="91" spans="1:8">
      <c r="C91" s="103"/>
    </row>
  </sheetData>
  <mergeCells count="4">
    <mergeCell ref="A80:A81"/>
    <mergeCell ref="A1:D1"/>
    <mergeCell ref="A5:A6"/>
    <mergeCell ref="C5:C6"/>
  </mergeCells>
  <pageMargins left="0.31496062992125984" right="0.11811023622047245" top="0.55118110236220474" bottom="0.55118110236220474" header="0.31496062992125984" footer="0.31496062992125984"/>
  <pageSetup paperSize="9" scale="83" orientation="portrait" r:id="rId1"/>
  <rowBreaks count="1" manualBreakCount="1">
    <brk id="41" max="5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2407C5-44CA-4629-B594-50C170744437}">
  <dimension ref="A1:H91"/>
  <sheetViews>
    <sheetView view="pageBreakPreview" topLeftCell="A56" zoomScale="80" zoomScaleNormal="80" zoomScaleSheetLayoutView="80" workbookViewId="0">
      <selection activeCell="A72" sqref="A72"/>
    </sheetView>
  </sheetViews>
  <sheetFormatPr defaultRowHeight="15"/>
  <cols>
    <col min="1" max="1" width="55.42578125" customWidth="1"/>
    <col min="2" max="2" width="8.5703125" customWidth="1"/>
    <col min="3" max="3" width="12.7109375" style="4" hidden="1" customWidth="1"/>
    <col min="4" max="4" width="48.42578125" style="4" customWidth="1"/>
    <col min="5" max="5" width="33.85546875" style="4" customWidth="1"/>
    <col min="6" max="6" width="12.5703125" style="4" customWidth="1"/>
    <col min="7" max="7" width="13.7109375" customWidth="1"/>
  </cols>
  <sheetData>
    <row r="1" spans="1:8" ht="21">
      <c r="A1" s="133" t="s">
        <v>83</v>
      </c>
      <c r="B1" s="133"/>
      <c r="C1" s="133"/>
      <c r="D1" s="133"/>
      <c r="E1" s="110"/>
      <c r="F1" s="110"/>
    </row>
    <row r="2" spans="1:8" ht="21">
      <c r="A2" s="12" t="s">
        <v>69</v>
      </c>
      <c r="B2" s="12"/>
    </row>
    <row r="3" spans="1:8" ht="21">
      <c r="A3" s="2" t="s">
        <v>47</v>
      </c>
      <c r="B3" s="2"/>
    </row>
    <row r="4" spans="1:8" ht="21">
      <c r="A4" s="2"/>
      <c r="B4" s="2"/>
      <c r="C4" s="104"/>
      <c r="D4" s="51"/>
      <c r="E4" s="51"/>
      <c r="F4" s="120"/>
    </row>
    <row r="5" spans="1:8" ht="22.5" customHeight="1">
      <c r="A5" s="134" t="s">
        <v>46</v>
      </c>
      <c r="B5" s="10" t="s">
        <v>18</v>
      </c>
      <c r="C5" s="143" t="s">
        <v>29</v>
      </c>
      <c r="D5" s="130" t="s">
        <v>63</v>
      </c>
      <c r="E5" s="110"/>
      <c r="F5" s="110"/>
    </row>
    <row r="6" spans="1:8" ht="22.5" customHeight="1">
      <c r="A6" s="135"/>
      <c r="B6" s="9" t="s">
        <v>1</v>
      </c>
      <c r="C6" s="143"/>
      <c r="D6" s="49" t="s">
        <v>88</v>
      </c>
      <c r="E6" s="110"/>
      <c r="F6" s="111"/>
    </row>
    <row r="7" spans="1:8" ht="20.25" customHeight="1">
      <c r="A7" s="43" t="s">
        <v>50</v>
      </c>
      <c r="B7" s="44"/>
      <c r="C7" s="71"/>
      <c r="D7" s="53"/>
      <c r="E7" s="111"/>
      <c r="F7"/>
    </row>
    <row r="8" spans="1:8" ht="22.5" customHeight="1">
      <c r="A8" s="15" t="s">
        <v>79</v>
      </c>
      <c r="B8" s="8" t="s">
        <v>2</v>
      </c>
      <c r="C8" s="54" t="e">
        <f>C10+#REF!</f>
        <v>#REF!</v>
      </c>
      <c r="D8" s="54">
        <f>D10</f>
        <v>242040</v>
      </c>
      <c r="E8" s="121"/>
      <c r="F8" s="121"/>
      <c r="G8" s="103"/>
      <c r="H8" s="103"/>
    </row>
    <row r="9" spans="1:8" ht="22.5" customHeight="1">
      <c r="A9" s="16"/>
      <c r="B9" s="8" t="s">
        <v>1</v>
      </c>
      <c r="C9" s="54"/>
      <c r="D9" s="54"/>
      <c r="E9" s="121"/>
      <c r="F9" s="121"/>
      <c r="G9" s="103"/>
      <c r="H9" s="103"/>
    </row>
    <row r="10" spans="1:8" s="4" customFormat="1" ht="23.25" customHeight="1">
      <c r="A10" s="74" t="s">
        <v>80</v>
      </c>
      <c r="B10" s="52" t="s">
        <v>2</v>
      </c>
      <c r="C10" s="64" t="e">
        <f>SUM(C14:C46)</f>
        <v>#REF!</v>
      </c>
      <c r="D10" s="64">
        <f>SUM(D12:D47)</f>
        <v>242040</v>
      </c>
      <c r="E10" s="121"/>
      <c r="F10" s="121"/>
      <c r="G10" s="103"/>
      <c r="H10" s="103"/>
    </row>
    <row r="11" spans="1:8" s="4" customFormat="1" ht="23.25" customHeight="1">
      <c r="A11" s="75"/>
      <c r="B11" s="7" t="s">
        <v>1</v>
      </c>
      <c r="C11" s="64"/>
      <c r="D11" s="64"/>
      <c r="E11" s="121"/>
      <c r="F11" s="121"/>
      <c r="G11" s="103"/>
      <c r="H11" s="103"/>
    </row>
    <row r="12" spans="1:8" s="4" customFormat="1" ht="23.25" customHeight="1">
      <c r="A12" s="76" t="s">
        <v>48</v>
      </c>
      <c r="B12" s="49"/>
      <c r="C12" s="64"/>
      <c r="D12" s="78"/>
      <c r="E12" s="121"/>
      <c r="F12" s="121"/>
      <c r="G12" s="103"/>
      <c r="H12" s="103"/>
    </row>
    <row r="13" spans="1:8" s="5" customFormat="1" ht="23.25" customHeight="1">
      <c r="A13" s="23" t="s">
        <v>21</v>
      </c>
      <c r="B13" s="42"/>
      <c r="C13" s="79"/>
      <c r="D13" s="81"/>
      <c r="E13" s="91"/>
      <c r="F13" s="121"/>
      <c r="G13" s="103"/>
      <c r="H13" s="103"/>
    </row>
    <row r="14" spans="1:8" s="5" customFormat="1" ht="23.25" customHeight="1">
      <c r="A14" s="82" t="s">
        <v>17</v>
      </c>
      <c r="B14" s="6" t="s">
        <v>2</v>
      </c>
      <c r="C14" s="79" t="e">
        <f>D14+#REF!+#REF!</f>
        <v>#REF!</v>
      </c>
      <c r="D14" s="83">
        <v>131040</v>
      </c>
      <c r="E14" s="91"/>
      <c r="F14" s="121"/>
      <c r="G14" s="103"/>
      <c r="H14" s="103"/>
    </row>
    <row r="15" spans="1:8" ht="21">
      <c r="A15" s="20" t="s">
        <v>4</v>
      </c>
      <c r="B15" s="19" t="s">
        <v>1</v>
      </c>
      <c r="C15" s="56"/>
      <c r="D15" s="56"/>
      <c r="E15" s="121"/>
      <c r="F15" s="121"/>
      <c r="G15" s="103"/>
      <c r="H15" s="103"/>
    </row>
    <row r="16" spans="1:8" s="5" customFormat="1" ht="23.25" customHeight="1">
      <c r="A16" s="23" t="s">
        <v>22</v>
      </c>
      <c r="B16" s="6"/>
      <c r="C16" s="79"/>
      <c r="D16" s="79"/>
      <c r="E16" s="91"/>
      <c r="F16" s="121"/>
      <c r="G16" s="103"/>
      <c r="H16" s="103"/>
    </row>
    <row r="17" spans="1:8" s="5" customFormat="1" ht="23.25" customHeight="1">
      <c r="A17" s="82" t="s">
        <v>16</v>
      </c>
      <c r="B17" s="6" t="s">
        <v>2</v>
      </c>
      <c r="C17" s="79" t="e">
        <f>+D17+#REF!+#REF!</f>
        <v>#REF!</v>
      </c>
      <c r="D17" s="83">
        <v>71000</v>
      </c>
      <c r="E17" s="91"/>
      <c r="F17" s="121"/>
      <c r="G17" s="103"/>
      <c r="H17" s="103"/>
    </row>
    <row r="18" spans="1:8" ht="21">
      <c r="A18" s="20" t="s">
        <v>4</v>
      </c>
      <c r="B18" s="19" t="s">
        <v>1</v>
      </c>
      <c r="C18" s="56"/>
      <c r="D18" s="56"/>
      <c r="E18" s="121"/>
      <c r="F18" s="121"/>
      <c r="G18" s="103"/>
      <c r="H18" s="103"/>
    </row>
    <row r="19" spans="1:8" s="5" customFormat="1" ht="23.25" customHeight="1">
      <c r="A19" s="82" t="s">
        <v>15</v>
      </c>
      <c r="B19" s="6" t="s">
        <v>2</v>
      </c>
      <c r="C19" s="79" t="e">
        <f>+D19+#REF!+#REF!</f>
        <v>#REF!</v>
      </c>
      <c r="D19" s="83">
        <v>0</v>
      </c>
      <c r="E19" s="91"/>
      <c r="F19" s="121"/>
      <c r="G19" s="103"/>
      <c r="H19" s="103"/>
    </row>
    <row r="20" spans="1:8" ht="21">
      <c r="A20" s="20" t="s">
        <v>4</v>
      </c>
      <c r="B20" s="19" t="s">
        <v>1</v>
      </c>
      <c r="C20" s="56"/>
      <c r="D20" s="56"/>
      <c r="E20" s="121"/>
      <c r="F20" s="121"/>
      <c r="G20" s="103"/>
      <c r="H20" s="103"/>
    </row>
    <row r="21" spans="1:8" s="5" customFormat="1" ht="23.25" customHeight="1">
      <c r="A21" s="82" t="s">
        <v>14</v>
      </c>
      <c r="B21" s="6" t="s">
        <v>2</v>
      </c>
      <c r="C21" s="79" t="e">
        <f>+D21+#REF!+#REF!</f>
        <v>#REF!</v>
      </c>
      <c r="D21" s="83">
        <v>0</v>
      </c>
      <c r="E21" s="91"/>
      <c r="F21" s="121"/>
      <c r="G21" s="103"/>
      <c r="H21" s="103"/>
    </row>
    <row r="22" spans="1:8" ht="21">
      <c r="A22" s="20" t="s">
        <v>4</v>
      </c>
      <c r="B22" s="19" t="s">
        <v>1</v>
      </c>
      <c r="C22" s="56"/>
      <c r="D22" s="56"/>
      <c r="E22" s="121"/>
      <c r="F22" s="121"/>
      <c r="G22" s="103"/>
      <c r="H22" s="103"/>
    </row>
    <row r="23" spans="1:8" s="5" customFormat="1" ht="23.25" customHeight="1">
      <c r="A23" s="82" t="s">
        <v>13</v>
      </c>
      <c r="B23" s="6" t="s">
        <v>2</v>
      </c>
      <c r="C23" s="79" t="e">
        <f>+D23+#REF!+#REF!</f>
        <v>#REF!</v>
      </c>
      <c r="D23" s="83">
        <v>0</v>
      </c>
      <c r="E23" s="91"/>
      <c r="F23" s="121"/>
      <c r="G23" s="103"/>
      <c r="H23" s="103"/>
    </row>
    <row r="24" spans="1:8" ht="21">
      <c r="A24" s="20" t="s">
        <v>4</v>
      </c>
      <c r="B24" s="19" t="s">
        <v>1</v>
      </c>
      <c r="C24" s="56"/>
      <c r="D24" s="56"/>
      <c r="E24" s="121"/>
      <c r="F24" s="121"/>
      <c r="G24" s="103"/>
      <c r="H24" s="103"/>
    </row>
    <row r="25" spans="1:8" s="5" customFormat="1" ht="23.25" customHeight="1">
      <c r="A25" s="82" t="s">
        <v>12</v>
      </c>
      <c r="B25" s="6" t="s">
        <v>2</v>
      </c>
      <c r="C25" s="79" t="e">
        <f>+D25+#REF!+#REF!</f>
        <v>#REF!</v>
      </c>
      <c r="D25" s="83">
        <v>0</v>
      </c>
      <c r="E25" s="91"/>
      <c r="F25" s="121"/>
      <c r="G25" s="103"/>
      <c r="H25" s="103"/>
    </row>
    <row r="26" spans="1:8" ht="21">
      <c r="A26" s="20" t="s">
        <v>4</v>
      </c>
      <c r="B26" s="19" t="s">
        <v>1</v>
      </c>
      <c r="C26" s="56"/>
      <c r="D26" s="56"/>
      <c r="E26" s="121"/>
      <c r="F26" s="121"/>
      <c r="G26" s="103"/>
      <c r="H26" s="103"/>
    </row>
    <row r="27" spans="1:8" s="5" customFormat="1" ht="23.25" customHeight="1">
      <c r="A27" s="84" t="s">
        <v>89</v>
      </c>
      <c r="B27" s="85" t="s">
        <v>2</v>
      </c>
      <c r="C27" s="102" t="e">
        <f>+D27+#REF!+#REF!</f>
        <v>#REF!</v>
      </c>
      <c r="D27" s="87">
        <v>0</v>
      </c>
      <c r="E27" s="91"/>
      <c r="F27" s="121"/>
      <c r="G27" s="103"/>
      <c r="H27" s="103"/>
    </row>
    <row r="28" spans="1:8" ht="21">
      <c r="A28" s="20" t="s">
        <v>4</v>
      </c>
      <c r="B28" s="19" t="s">
        <v>1</v>
      </c>
      <c r="C28" s="56"/>
      <c r="D28" s="56"/>
      <c r="E28" s="121"/>
      <c r="F28" s="121"/>
      <c r="G28" s="103"/>
      <c r="H28" s="103"/>
    </row>
    <row r="29" spans="1:8" s="5" customFormat="1" ht="23.25" customHeight="1">
      <c r="A29" s="84" t="s">
        <v>10</v>
      </c>
      <c r="B29" s="85" t="s">
        <v>2</v>
      </c>
      <c r="C29" s="102" t="e">
        <f>+D29+#REF!+#REF!</f>
        <v>#REF!</v>
      </c>
      <c r="D29" s="87">
        <v>0</v>
      </c>
      <c r="E29" s="91"/>
      <c r="F29" s="121"/>
      <c r="G29" s="103"/>
      <c r="H29" s="103"/>
    </row>
    <row r="30" spans="1:8" ht="21">
      <c r="A30" s="20" t="s">
        <v>4</v>
      </c>
      <c r="B30" s="19" t="s">
        <v>1</v>
      </c>
      <c r="C30" s="56"/>
      <c r="D30" s="56"/>
      <c r="E30" s="121"/>
      <c r="F30" s="121"/>
      <c r="G30" s="103"/>
      <c r="H30" s="103"/>
    </row>
    <row r="31" spans="1:8" s="5" customFormat="1" ht="23.25" customHeight="1">
      <c r="A31" s="123" t="s">
        <v>9</v>
      </c>
      <c r="B31" s="6" t="s">
        <v>2</v>
      </c>
      <c r="C31" s="79" t="e">
        <f>+D31+#REF!+#REF!</f>
        <v>#REF!</v>
      </c>
      <c r="D31" s="83">
        <v>0</v>
      </c>
      <c r="E31" s="91"/>
      <c r="F31" s="121"/>
      <c r="G31" s="103"/>
      <c r="H31" s="103"/>
    </row>
    <row r="32" spans="1:8" ht="21">
      <c r="A32" s="20" t="s">
        <v>4</v>
      </c>
      <c r="B32" s="19" t="s">
        <v>1</v>
      </c>
      <c r="C32" s="56"/>
      <c r="D32" s="56"/>
      <c r="E32" s="121"/>
      <c r="F32" s="121"/>
      <c r="G32" s="103"/>
      <c r="H32" s="103"/>
    </row>
    <row r="33" spans="1:8" s="5" customFormat="1" ht="21.75" customHeight="1">
      <c r="A33" s="24" t="s">
        <v>49</v>
      </c>
      <c r="B33" s="42"/>
      <c r="C33" s="62"/>
      <c r="D33" s="62"/>
      <c r="E33" s="91"/>
      <c r="F33" s="121"/>
      <c r="G33" s="103"/>
      <c r="H33" s="103"/>
    </row>
    <row r="34" spans="1:8" s="107" customFormat="1" ht="21.75" customHeight="1">
      <c r="A34" s="82" t="s">
        <v>70</v>
      </c>
      <c r="B34" s="6" t="s">
        <v>2</v>
      </c>
      <c r="C34" s="92">
        <f>60060</f>
        <v>60060</v>
      </c>
      <c r="D34" s="83">
        <v>0</v>
      </c>
      <c r="E34" s="91"/>
      <c r="F34" s="121"/>
      <c r="G34" s="106"/>
      <c r="H34" s="106"/>
    </row>
    <row r="35" spans="1:8" ht="21">
      <c r="A35" s="20" t="s">
        <v>4</v>
      </c>
      <c r="B35" s="19" t="s">
        <v>1</v>
      </c>
      <c r="C35" s="56"/>
      <c r="D35" s="56"/>
      <c r="E35" s="121"/>
      <c r="F35" s="121"/>
      <c r="G35" s="103"/>
      <c r="H35" s="103"/>
    </row>
    <row r="36" spans="1:8" s="5" customFormat="1" ht="21.75" customHeight="1">
      <c r="A36" s="84" t="s">
        <v>92</v>
      </c>
      <c r="B36" s="6" t="s">
        <v>2</v>
      </c>
      <c r="C36" s="79" t="e">
        <f>+D36+#REF!+#REF!</f>
        <v>#REF!</v>
      </c>
      <c r="D36" s="83">
        <v>0</v>
      </c>
      <c r="E36" s="91"/>
      <c r="F36" s="121"/>
      <c r="G36" s="103"/>
      <c r="H36" s="103"/>
    </row>
    <row r="37" spans="1:8" ht="21">
      <c r="A37" s="20" t="s">
        <v>4</v>
      </c>
      <c r="B37" s="19" t="s">
        <v>1</v>
      </c>
      <c r="C37" s="56"/>
      <c r="D37" s="56"/>
      <c r="E37" s="121"/>
      <c r="F37" s="121"/>
      <c r="G37" s="103"/>
      <c r="H37" s="103"/>
    </row>
    <row r="38" spans="1:8" s="5" customFormat="1" ht="21.75" customHeight="1">
      <c r="A38" s="82" t="s">
        <v>8</v>
      </c>
      <c r="B38" s="6" t="s">
        <v>2</v>
      </c>
      <c r="C38" s="79" t="e">
        <f>+D38+#REF!+#REF!</f>
        <v>#REF!</v>
      </c>
      <c r="D38" s="83">
        <v>0</v>
      </c>
      <c r="E38" s="91"/>
      <c r="F38" s="121"/>
      <c r="G38" s="103"/>
      <c r="H38" s="103"/>
    </row>
    <row r="39" spans="1:8" ht="21">
      <c r="A39" s="20" t="s">
        <v>4</v>
      </c>
      <c r="B39" s="19" t="s">
        <v>1</v>
      </c>
      <c r="C39" s="56"/>
      <c r="D39" s="56"/>
      <c r="E39" s="121"/>
      <c r="F39" s="121"/>
      <c r="G39" s="103"/>
      <c r="H39" s="103"/>
    </row>
    <row r="40" spans="1:8" s="5" customFormat="1" ht="21.75" customHeight="1">
      <c r="A40" s="82" t="s">
        <v>7</v>
      </c>
      <c r="B40" s="6" t="s">
        <v>2</v>
      </c>
      <c r="C40" s="79" t="e">
        <f>+D40+#REF!+#REF!</f>
        <v>#REF!</v>
      </c>
      <c r="D40" s="83">
        <v>0</v>
      </c>
      <c r="E40" s="91"/>
      <c r="F40" s="121"/>
      <c r="G40" s="103"/>
      <c r="H40" s="103"/>
    </row>
    <row r="41" spans="1:8" ht="21">
      <c r="A41" s="20" t="s">
        <v>4</v>
      </c>
      <c r="B41" s="19" t="s">
        <v>1</v>
      </c>
      <c r="C41" s="56"/>
      <c r="D41" s="56"/>
      <c r="E41" s="121"/>
      <c r="F41" s="121"/>
      <c r="G41" s="103"/>
      <c r="H41" s="103"/>
    </row>
    <row r="42" spans="1:8" s="5" customFormat="1" ht="21.75" customHeight="1">
      <c r="A42" s="82" t="s">
        <v>6</v>
      </c>
      <c r="B42" s="6" t="s">
        <v>2</v>
      </c>
      <c r="C42" s="79" t="e">
        <f>+D42+#REF!+#REF!</f>
        <v>#REF!</v>
      </c>
      <c r="D42" s="83">
        <v>40000</v>
      </c>
      <c r="E42" s="91"/>
      <c r="F42" s="121"/>
      <c r="G42" s="103"/>
      <c r="H42" s="103"/>
    </row>
    <row r="43" spans="1:8" ht="21">
      <c r="A43" s="20" t="s">
        <v>4</v>
      </c>
      <c r="B43" s="19" t="s">
        <v>1</v>
      </c>
      <c r="C43" s="56"/>
      <c r="D43" s="56"/>
      <c r="E43" s="121"/>
      <c r="F43" s="121"/>
      <c r="G43" s="103"/>
      <c r="H43" s="103"/>
    </row>
    <row r="44" spans="1:8" s="5" customFormat="1" ht="21.75" customHeight="1">
      <c r="A44" s="84" t="s">
        <v>91</v>
      </c>
      <c r="B44" s="6" t="s">
        <v>2</v>
      </c>
      <c r="C44" s="79" t="e">
        <f>+D44+#REF!+#REF!</f>
        <v>#REF!</v>
      </c>
      <c r="D44" s="83">
        <v>0</v>
      </c>
      <c r="E44" s="91"/>
      <c r="F44" s="121"/>
      <c r="G44" s="103"/>
      <c r="H44" s="103"/>
    </row>
    <row r="45" spans="1:8" ht="21">
      <c r="A45" s="20" t="s">
        <v>4</v>
      </c>
      <c r="B45" s="19" t="s">
        <v>1</v>
      </c>
      <c r="C45" s="56"/>
      <c r="D45" s="56"/>
      <c r="E45" s="121"/>
      <c r="F45" s="121"/>
      <c r="G45" s="103"/>
      <c r="H45" s="103"/>
    </row>
    <row r="46" spans="1:8" s="5" customFormat="1" ht="21.75" customHeight="1">
      <c r="A46" s="82" t="s">
        <v>5</v>
      </c>
      <c r="B46" s="6" t="s">
        <v>2</v>
      </c>
      <c r="C46" s="79" t="e">
        <f>+D46+#REF!+#REF!</f>
        <v>#REF!</v>
      </c>
      <c r="D46" s="83">
        <v>0</v>
      </c>
      <c r="E46" s="91"/>
      <c r="F46" s="121"/>
      <c r="G46" s="103"/>
      <c r="H46" s="103"/>
    </row>
    <row r="47" spans="1:8" ht="21">
      <c r="A47" s="20" t="s">
        <v>4</v>
      </c>
      <c r="B47" s="19" t="s">
        <v>1</v>
      </c>
      <c r="C47" s="56"/>
      <c r="D47" s="56"/>
      <c r="E47" s="121"/>
      <c r="F47" s="121"/>
      <c r="G47" s="103"/>
      <c r="H47" s="103"/>
    </row>
    <row r="48" spans="1:8" ht="21.75" customHeight="1">
      <c r="A48" s="15" t="s">
        <v>81</v>
      </c>
      <c r="B48" s="8" t="s">
        <v>2</v>
      </c>
      <c r="C48" s="54" t="e">
        <f>C50+#REF!</f>
        <v>#REF!</v>
      </c>
      <c r="D48" s="54">
        <f>D50+D74</f>
        <v>117600</v>
      </c>
      <c r="E48" s="121"/>
      <c r="F48" s="121"/>
      <c r="G48" s="103"/>
      <c r="H48" s="103"/>
    </row>
    <row r="49" spans="1:8" ht="21.75" customHeight="1">
      <c r="A49" s="16"/>
      <c r="B49" s="8" t="s">
        <v>1</v>
      </c>
      <c r="C49" s="54"/>
      <c r="D49" s="54"/>
      <c r="E49" s="121"/>
      <c r="F49" s="121"/>
      <c r="G49" s="103"/>
      <c r="H49" s="103"/>
    </row>
    <row r="50" spans="1:8" s="4" customFormat="1" ht="21.75" customHeight="1">
      <c r="A50" s="17" t="s">
        <v>73</v>
      </c>
      <c r="B50" s="7" t="s">
        <v>2</v>
      </c>
      <c r="C50" s="56" t="e">
        <f t="shared" ref="C50" si="0">SUM(C57:C70)</f>
        <v>#REF!</v>
      </c>
      <c r="D50" s="56">
        <f>SUM(D54:D73)</f>
        <v>117600</v>
      </c>
      <c r="E50" s="121"/>
      <c r="F50" s="121"/>
      <c r="G50" s="103"/>
      <c r="H50" s="103"/>
    </row>
    <row r="51" spans="1:8" s="4" customFormat="1" ht="21.75" customHeight="1">
      <c r="A51" s="18"/>
      <c r="B51" s="72" t="s">
        <v>1</v>
      </c>
      <c r="C51" s="56"/>
      <c r="D51" s="56"/>
      <c r="E51" s="121"/>
      <c r="F51" s="121"/>
      <c r="G51" s="103"/>
      <c r="H51" s="103"/>
    </row>
    <row r="52" spans="1:8" s="4" customFormat="1" ht="21.75" customHeight="1">
      <c r="A52" s="21" t="s">
        <v>48</v>
      </c>
      <c r="B52" s="49"/>
      <c r="C52" s="56"/>
      <c r="D52" s="60"/>
      <c r="E52" s="121"/>
      <c r="F52" s="121"/>
      <c r="G52" s="103"/>
      <c r="H52" s="103"/>
    </row>
    <row r="53" spans="1:8" s="4" customFormat="1" ht="21.75" customHeight="1">
      <c r="A53" s="23" t="s">
        <v>21</v>
      </c>
      <c r="B53" s="49"/>
      <c r="C53" s="56"/>
      <c r="D53" s="60"/>
      <c r="E53" s="121"/>
      <c r="F53" s="121"/>
      <c r="G53" s="103"/>
      <c r="H53" s="103"/>
    </row>
    <row r="54" spans="1:8" s="4" customFormat="1" ht="21.75" customHeight="1">
      <c r="A54" s="22" t="s">
        <v>84</v>
      </c>
      <c r="B54" s="49"/>
      <c r="C54" s="56"/>
      <c r="D54" s="129">
        <v>97600</v>
      </c>
      <c r="E54" s="121"/>
      <c r="F54" s="121"/>
      <c r="G54" s="103"/>
      <c r="H54" s="103"/>
    </row>
    <row r="55" spans="1:8" s="4" customFormat="1" ht="21.75" customHeight="1">
      <c r="A55" s="126"/>
      <c r="B55" s="49"/>
      <c r="C55" s="56"/>
      <c r="D55" s="60"/>
      <c r="E55" s="121"/>
      <c r="F55" s="121"/>
      <c r="G55" s="103"/>
      <c r="H55" s="103"/>
    </row>
    <row r="56" spans="1:8" s="5" customFormat="1" ht="21.75" customHeight="1">
      <c r="A56" s="108" t="s">
        <v>72</v>
      </c>
      <c r="B56" s="42"/>
      <c r="C56" s="58"/>
      <c r="D56" s="62"/>
      <c r="E56" s="91"/>
      <c r="F56" s="121"/>
      <c r="G56" s="103"/>
      <c r="H56" s="103"/>
    </row>
    <row r="57" spans="1:8" s="88" customFormat="1" ht="21.75" customHeight="1">
      <c r="A57" s="84" t="s">
        <v>14</v>
      </c>
      <c r="B57" s="85" t="s">
        <v>2</v>
      </c>
      <c r="C57" s="86" t="e">
        <f>D57+#REF!+#REF!</f>
        <v>#REF!</v>
      </c>
      <c r="D57" s="87">
        <v>0</v>
      </c>
      <c r="E57" s="122"/>
      <c r="F57" s="121"/>
      <c r="G57" s="103"/>
      <c r="H57" s="103"/>
    </row>
    <row r="58" spans="1:8" ht="21">
      <c r="A58" s="20" t="s">
        <v>4</v>
      </c>
      <c r="B58" s="19" t="s">
        <v>1</v>
      </c>
      <c r="C58" s="56"/>
      <c r="D58" s="56"/>
      <c r="E58" s="121"/>
      <c r="F58" s="121"/>
      <c r="G58" s="103"/>
      <c r="H58" s="103"/>
    </row>
    <row r="59" spans="1:8" s="5" customFormat="1" ht="21.75" customHeight="1">
      <c r="A59" s="24" t="s">
        <v>49</v>
      </c>
      <c r="B59" s="6"/>
      <c r="C59" s="86"/>
      <c r="D59" s="83"/>
      <c r="E59" s="91"/>
      <c r="F59" s="121"/>
      <c r="G59" s="103"/>
      <c r="H59" s="103"/>
    </row>
    <row r="60" spans="1:8" s="107" customFormat="1" ht="21.75" customHeight="1">
      <c r="A60" s="82" t="s">
        <v>70</v>
      </c>
      <c r="B60" s="6" t="s">
        <v>2</v>
      </c>
      <c r="C60" s="79" t="e">
        <f>D60+#REF!+#REF!</f>
        <v>#REF!</v>
      </c>
      <c r="D60" s="83">
        <v>0</v>
      </c>
      <c r="E60" s="91"/>
      <c r="F60" s="121"/>
      <c r="G60" s="106"/>
      <c r="H60" s="106"/>
    </row>
    <row r="61" spans="1:8" ht="21">
      <c r="A61" s="20" t="s">
        <v>4</v>
      </c>
      <c r="B61" s="19" t="s">
        <v>1</v>
      </c>
      <c r="C61" s="56"/>
      <c r="D61" s="56"/>
      <c r="E61" s="121"/>
      <c r="F61" s="121"/>
      <c r="G61" s="103"/>
      <c r="H61" s="103"/>
    </row>
    <row r="62" spans="1:8" s="107" customFormat="1" ht="21.75" customHeight="1">
      <c r="A62" s="84" t="s">
        <v>92</v>
      </c>
      <c r="B62" s="6" t="s">
        <v>2</v>
      </c>
      <c r="C62" s="79" t="e">
        <f>D62+#REF!+#REF!</f>
        <v>#REF!</v>
      </c>
      <c r="D62" s="83">
        <v>0</v>
      </c>
      <c r="E62" s="91"/>
      <c r="F62" s="121"/>
      <c r="G62" s="106"/>
      <c r="H62" s="106"/>
    </row>
    <row r="63" spans="1:8" ht="21">
      <c r="A63" s="20" t="s">
        <v>4</v>
      </c>
      <c r="B63" s="19" t="s">
        <v>1</v>
      </c>
      <c r="C63" s="56"/>
      <c r="D63" s="56"/>
      <c r="E63" s="121"/>
      <c r="F63" s="121"/>
      <c r="G63" s="103"/>
      <c r="H63" s="103"/>
    </row>
    <row r="64" spans="1:8" s="107" customFormat="1" ht="21.75" customHeight="1">
      <c r="A64" s="82" t="s">
        <v>8</v>
      </c>
      <c r="B64" s="42" t="s">
        <v>2</v>
      </c>
      <c r="C64" s="81" t="e">
        <f>D64+#REF!+#REF!</f>
        <v>#REF!</v>
      </c>
      <c r="D64" s="80">
        <v>0</v>
      </c>
      <c r="E64" s="91"/>
      <c r="F64" s="121"/>
      <c r="G64" s="106"/>
      <c r="H64" s="106"/>
    </row>
    <row r="65" spans="1:8" ht="21">
      <c r="A65" s="20" t="s">
        <v>4</v>
      </c>
      <c r="B65" s="19" t="s">
        <v>1</v>
      </c>
      <c r="C65" s="56"/>
      <c r="D65" s="56"/>
      <c r="E65" s="121"/>
      <c r="F65" s="121"/>
      <c r="G65" s="103"/>
      <c r="H65" s="103"/>
    </row>
    <row r="66" spans="1:8" s="5" customFormat="1" ht="21.75" customHeight="1">
      <c r="A66" s="82" t="s">
        <v>7</v>
      </c>
      <c r="B66" s="6" t="s">
        <v>2</v>
      </c>
      <c r="C66" s="79" t="e">
        <f>+D66+#REF!+#REF!</f>
        <v>#REF!</v>
      </c>
      <c r="D66" s="83">
        <v>0</v>
      </c>
      <c r="E66" s="91"/>
      <c r="F66" s="121"/>
      <c r="G66" s="103"/>
      <c r="H66" s="103"/>
    </row>
    <row r="67" spans="1:8" ht="21">
      <c r="A67" s="20" t="s">
        <v>4</v>
      </c>
      <c r="B67" s="19" t="s">
        <v>1</v>
      </c>
      <c r="C67" s="56"/>
      <c r="D67" s="56"/>
      <c r="E67" s="121"/>
      <c r="F67" s="121"/>
      <c r="G67" s="103"/>
      <c r="H67" s="103"/>
    </row>
    <row r="68" spans="1:8" s="107" customFormat="1" ht="21.75" customHeight="1">
      <c r="A68" s="82" t="s">
        <v>91</v>
      </c>
      <c r="B68" s="6" t="s">
        <v>2</v>
      </c>
      <c r="C68" s="79" t="e">
        <f>D68+#REF!+#REF!</f>
        <v>#REF!</v>
      </c>
      <c r="D68" s="83">
        <v>0</v>
      </c>
      <c r="E68" s="91"/>
      <c r="F68" s="121"/>
      <c r="G68" s="106"/>
      <c r="H68" s="106"/>
    </row>
    <row r="69" spans="1:8" ht="21">
      <c r="A69" s="20" t="s">
        <v>4</v>
      </c>
      <c r="B69" s="19" t="s">
        <v>1</v>
      </c>
      <c r="C69" s="56"/>
      <c r="D69" s="56"/>
      <c r="E69" s="121"/>
      <c r="F69" s="121"/>
      <c r="G69" s="103"/>
      <c r="H69" s="103"/>
    </row>
    <row r="70" spans="1:8" s="107" customFormat="1" ht="21.75" customHeight="1">
      <c r="A70" s="123" t="s">
        <v>5</v>
      </c>
      <c r="B70" s="6" t="s">
        <v>2</v>
      </c>
      <c r="C70" s="79" t="e">
        <f>D70+#REF!+#REF!</f>
        <v>#REF!</v>
      </c>
      <c r="D70" s="83">
        <v>0</v>
      </c>
      <c r="E70" s="91"/>
      <c r="F70" s="121"/>
      <c r="G70" s="106"/>
      <c r="H70" s="106"/>
    </row>
    <row r="71" spans="1:8" ht="21">
      <c r="A71" s="20" t="s">
        <v>4</v>
      </c>
      <c r="B71" s="19" t="s">
        <v>1</v>
      </c>
      <c r="C71" s="56"/>
      <c r="D71" s="56"/>
      <c r="E71" s="121"/>
      <c r="F71" s="121"/>
      <c r="G71" s="103"/>
      <c r="H71" s="103"/>
    </row>
    <row r="72" spans="1:8" ht="21">
      <c r="A72" s="123" t="s">
        <v>96</v>
      </c>
      <c r="B72" s="19"/>
      <c r="C72" s="56"/>
      <c r="D72" s="66">
        <v>20000</v>
      </c>
      <c r="E72" s="121"/>
      <c r="F72" s="121"/>
      <c r="G72" s="103"/>
      <c r="H72" s="103"/>
    </row>
    <row r="73" spans="1:8" ht="21">
      <c r="A73" s="127"/>
      <c r="B73" s="19"/>
      <c r="C73" s="56"/>
      <c r="D73" s="56"/>
      <c r="E73" s="121"/>
      <c r="F73" s="121"/>
      <c r="G73" s="103"/>
      <c r="H73" s="103"/>
    </row>
    <row r="74" spans="1:8" ht="21">
      <c r="A74" s="17" t="s">
        <v>86</v>
      </c>
      <c r="B74" s="7" t="s">
        <v>2</v>
      </c>
      <c r="C74" s="64" t="e">
        <f>C76</f>
        <v>#REF!</v>
      </c>
      <c r="D74" s="64">
        <f>D76</f>
        <v>0</v>
      </c>
      <c r="E74" s="121"/>
      <c r="F74" s="121"/>
      <c r="G74" s="103"/>
      <c r="H74" s="103"/>
    </row>
    <row r="75" spans="1:8" ht="21">
      <c r="A75" s="18"/>
      <c r="B75" s="7" t="s">
        <v>1</v>
      </c>
      <c r="C75" s="64"/>
      <c r="D75" s="64">
        <v>0</v>
      </c>
      <c r="E75" s="121"/>
      <c r="F75" s="121"/>
      <c r="G75" s="103"/>
      <c r="H75" s="103"/>
    </row>
    <row r="76" spans="1:8" ht="21">
      <c r="A76" s="118" t="s">
        <v>75</v>
      </c>
      <c r="B76" s="19" t="s">
        <v>2</v>
      </c>
      <c r="C76" s="64" t="e">
        <f>D76+#REF!+#REF!</f>
        <v>#REF!</v>
      </c>
      <c r="D76" s="119">
        <v>0</v>
      </c>
      <c r="E76" s="121"/>
      <c r="F76" s="121"/>
      <c r="G76" s="103"/>
      <c r="H76" s="103"/>
    </row>
    <row r="77" spans="1:8" ht="21">
      <c r="A77" s="20" t="s">
        <v>76</v>
      </c>
      <c r="B77" s="19" t="s">
        <v>1</v>
      </c>
      <c r="C77" s="64"/>
      <c r="D77" s="64"/>
      <c r="E77" s="121"/>
      <c r="F77" s="121"/>
      <c r="G77" s="103"/>
      <c r="H77" s="103"/>
    </row>
    <row r="78" spans="1:8" ht="21">
      <c r="A78" s="124" t="s">
        <v>68</v>
      </c>
      <c r="B78" s="117" t="s">
        <v>2</v>
      </c>
      <c r="C78" s="70">
        <f>+C35+C61</f>
        <v>0</v>
      </c>
      <c r="D78" s="70">
        <f>D8+D48</f>
        <v>359640</v>
      </c>
      <c r="E78" s="121"/>
      <c r="F78" s="103"/>
      <c r="G78" s="103"/>
    </row>
    <row r="79" spans="1:8" ht="21">
      <c r="A79" s="125"/>
      <c r="B79" s="117" t="s">
        <v>1</v>
      </c>
      <c r="C79" s="70"/>
      <c r="D79" s="70"/>
      <c r="E79" s="121"/>
      <c r="F79" s="103"/>
      <c r="G79" s="103"/>
    </row>
    <row r="80" spans="1:8" s="13" customFormat="1" ht="21">
      <c r="A80" s="131" t="s">
        <v>29</v>
      </c>
      <c r="B80" s="3" t="s">
        <v>2</v>
      </c>
      <c r="C80" s="67" t="e">
        <f>+#REF!+#REF!</f>
        <v>#REF!</v>
      </c>
      <c r="D80" s="67">
        <f>D78</f>
        <v>359640</v>
      </c>
      <c r="E80" s="121"/>
      <c r="F80" s="121"/>
      <c r="G80" s="103"/>
      <c r="H80" s="103"/>
    </row>
    <row r="81" spans="1:8" s="13" customFormat="1" ht="21">
      <c r="A81" s="132"/>
      <c r="B81" s="3" t="s">
        <v>1</v>
      </c>
      <c r="C81" s="67"/>
      <c r="D81" s="67"/>
      <c r="E81" s="121"/>
      <c r="F81" s="121"/>
      <c r="G81" s="103"/>
      <c r="H81" s="103"/>
    </row>
    <row r="82" spans="1:8" s="13" customFormat="1" ht="21">
      <c r="A82" s="1"/>
      <c r="B82" s="1"/>
      <c r="C82" s="105"/>
      <c r="D82" s="105"/>
      <c r="E82" s="4"/>
      <c r="F82" s="4"/>
    </row>
    <row r="83" spans="1:8" s="13" customFormat="1" ht="21">
      <c r="A83" s="2" t="s">
        <v>0</v>
      </c>
      <c r="B83" s="1"/>
      <c r="C83" s="93"/>
      <c r="D83" s="97"/>
      <c r="E83" s="4"/>
      <c r="F83" s="4"/>
    </row>
    <row r="86" spans="1:8">
      <c r="C86" s="105"/>
    </row>
    <row r="91" spans="1:8">
      <c r="C91" s="103"/>
    </row>
  </sheetData>
  <mergeCells count="4">
    <mergeCell ref="A1:D1"/>
    <mergeCell ref="A5:A6"/>
    <mergeCell ref="C5:C6"/>
    <mergeCell ref="A80:A81"/>
  </mergeCells>
  <pageMargins left="0.31496062992125984" right="0.11811023622047245" top="0.55118110236220474" bottom="0.55118110236220474" header="0.31496062992125984" footer="0.31496062992125984"/>
  <pageSetup paperSize="9" scale="83" orientation="portrait" r:id="rId1"/>
  <rowBreaks count="1" manualBreakCount="1">
    <brk id="41" max="5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</sheetPr>
  <dimension ref="A1:N36"/>
  <sheetViews>
    <sheetView workbookViewId="0">
      <selection activeCell="B10" sqref="B10"/>
    </sheetView>
  </sheetViews>
  <sheetFormatPr defaultColWidth="9" defaultRowHeight="21"/>
  <cols>
    <col min="1" max="1" width="34.28515625" style="13" customWidth="1"/>
    <col min="2" max="2" width="13.7109375" style="14" customWidth="1"/>
    <col min="3" max="14" width="13.28515625" style="13" customWidth="1"/>
    <col min="15" max="16384" width="9" style="13"/>
  </cols>
  <sheetData>
    <row r="1" spans="1:14">
      <c r="A1" s="147" t="s">
        <v>30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</row>
    <row r="2" spans="1:14">
      <c r="A2" s="147" t="s">
        <v>45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</row>
    <row r="3" spans="1:14">
      <c r="A3" s="28" t="s">
        <v>44</v>
      </c>
      <c r="N3" s="27" t="s">
        <v>20</v>
      </c>
    </row>
    <row r="4" spans="1:14">
      <c r="A4" s="134" t="s">
        <v>19</v>
      </c>
      <c r="B4" s="145" t="s">
        <v>39</v>
      </c>
      <c r="C4" s="144" t="s">
        <v>45</v>
      </c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</row>
    <row r="5" spans="1:14">
      <c r="A5" s="135"/>
      <c r="B5" s="146"/>
      <c r="C5" s="38">
        <v>23651</v>
      </c>
      <c r="D5" s="38">
        <v>23682</v>
      </c>
      <c r="E5" s="38">
        <v>23712</v>
      </c>
      <c r="F5" s="38">
        <v>23743</v>
      </c>
      <c r="G5" s="38">
        <v>23774</v>
      </c>
      <c r="H5" s="38">
        <v>23802</v>
      </c>
      <c r="I5" s="38">
        <v>23833</v>
      </c>
      <c r="J5" s="38">
        <v>23863</v>
      </c>
      <c r="K5" s="38">
        <v>23894</v>
      </c>
      <c r="L5" s="38">
        <v>23924</v>
      </c>
      <c r="M5" s="38">
        <v>23955</v>
      </c>
      <c r="N5" s="38">
        <v>23986</v>
      </c>
    </row>
    <row r="6" spans="1:14">
      <c r="A6" s="25" t="s">
        <v>31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4">
      <c r="A7" s="30" t="s">
        <v>33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</row>
    <row r="8" spans="1:14">
      <c r="A8" s="32" t="s">
        <v>15</v>
      </c>
      <c r="B8" s="45">
        <v>58900</v>
      </c>
      <c r="C8" s="45">
        <v>29450</v>
      </c>
      <c r="D8" s="45">
        <v>0</v>
      </c>
      <c r="E8" s="45">
        <v>0</v>
      </c>
      <c r="F8" s="45">
        <v>0</v>
      </c>
      <c r="G8" s="45">
        <v>0</v>
      </c>
      <c r="H8" s="45">
        <v>0</v>
      </c>
      <c r="I8" s="45">
        <v>29450</v>
      </c>
      <c r="J8" s="45">
        <v>0</v>
      </c>
      <c r="K8" s="45">
        <v>0</v>
      </c>
      <c r="L8" s="45">
        <v>0</v>
      </c>
      <c r="M8" s="45">
        <v>0</v>
      </c>
      <c r="N8" s="45">
        <v>0</v>
      </c>
    </row>
    <row r="9" spans="1:14">
      <c r="A9" s="32" t="s">
        <v>13</v>
      </c>
      <c r="B9" s="46">
        <v>4800</v>
      </c>
      <c r="C9" s="46">
        <v>400</v>
      </c>
      <c r="D9" s="46">
        <v>400</v>
      </c>
      <c r="E9" s="46">
        <v>400</v>
      </c>
      <c r="F9" s="46">
        <v>400</v>
      </c>
      <c r="G9" s="46">
        <v>400</v>
      </c>
      <c r="H9" s="46">
        <v>400</v>
      </c>
      <c r="I9" s="46">
        <v>400</v>
      </c>
      <c r="J9" s="46">
        <v>400</v>
      </c>
      <c r="K9" s="46">
        <v>400</v>
      </c>
      <c r="L9" s="46">
        <v>400</v>
      </c>
      <c r="M9" s="46">
        <v>400</v>
      </c>
      <c r="N9" s="46">
        <v>400</v>
      </c>
    </row>
    <row r="10" spans="1:14">
      <c r="A10" s="32" t="s">
        <v>11</v>
      </c>
      <c r="B10" s="45">
        <v>1250000</v>
      </c>
      <c r="C10" s="45">
        <v>104166.67</v>
      </c>
      <c r="D10" s="45">
        <v>104166.67</v>
      </c>
      <c r="E10" s="45">
        <v>104166.67</v>
      </c>
      <c r="F10" s="45">
        <v>104166.67</v>
      </c>
      <c r="G10" s="45">
        <v>104166.67</v>
      </c>
      <c r="H10" s="45">
        <v>104166.67</v>
      </c>
      <c r="I10" s="45">
        <v>104166.67</v>
      </c>
      <c r="J10" s="45">
        <v>104166.67</v>
      </c>
      <c r="K10" s="45">
        <v>104166.67</v>
      </c>
      <c r="L10" s="45">
        <v>104166.67</v>
      </c>
      <c r="M10" s="45">
        <v>104166.67</v>
      </c>
      <c r="N10" s="45">
        <v>104166.63</v>
      </c>
    </row>
    <row r="11" spans="1:14" ht="42">
      <c r="A11" s="41" t="s">
        <v>10</v>
      </c>
      <c r="B11" s="47">
        <v>1236000</v>
      </c>
      <c r="C11" s="47">
        <v>103000</v>
      </c>
      <c r="D11" s="47">
        <v>103000</v>
      </c>
      <c r="E11" s="47">
        <v>103000</v>
      </c>
      <c r="F11" s="47">
        <v>103000</v>
      </c>
      <c r="G11" s="47">
        <v>103000</v>
      </c>
      <c r="H11" s="47">
        <v>103000</v>
      </c>
      <c r="I11" s="47">
        <v>103000</v>
      </c>
      <c r="J11" s="47">
        <v>103000</v>
      </c>
      <c r="K11" s="47">
        <v>103000</v>
      </c>
      <c r="L11" s="47">
        <v>103000</v>
      </c>
      <c r="M11" s="47">
        <v>103000</v>
      </c>
      <c r="N11" s="47">
        <v>103000</v>
      </c>
    </row>
    <row r="12" spans="1:14">
      <c r="A12" s="32" t="s">
        <v>9</v>
      </c>
      <c r="B12" s="46">
        <v>180000</v>
      </c>
      <c r="C12" s="46">
        <v>15000</v>
      </c>
      <c r="D12" s="46">
        <v>15000</v>
      </c>
      <c r="E12" s="46">
        <v>15000</v>
      </c>
      <c r="F12" s="46">
        <v>15000</v>
      </c>
      <c r="G12" s="46">
        <v>15000</v>
      </c>
      <c r="H12" s="46">
        <v>15000</v>
      </c>
      <c r="I12" s="46">
        <v>15000</v>
      </c>
      <c r="J12" s="46">
        <v>15000</v>
      </c>
      <c r="K12" s="46">
        <v>15000</v>
      </c>
      <c r="L12" s="46">
        <v>15000</v>
      </c>
      <c r="M12" s="46">
        <v>15000</v>
      </c>
      <c r="N12" s="46">
        <v>15000</v>
      </c>
    </row>
    <row r="13" spans="1:14">
      <c r="A13" s="25" t="s">
        <v>32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</row>
    <row r="14" spans="1:14">
      <c r="A14" s="30" t="s">
        <v>33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</row>
    <row r="15" spans="1:14">
      <c r="A15" s="29" t="s">
        <v>23</v>
      </c>
      <c r="B15" s="35">
        <v>143600</v>
      </c>
      <c r="C15" s="35">
        <v>11960</v>
      </c>
      <c r="D15" s="35">
        <v>11960</v>
      </c>
      <c r="E15" s="35">
        <v>11960</v>
      </c>
      <c r="F15" s="35">
        <v>11960</v>
      </c>
      <c r="G15" s="35">
        <v>11960</v>
      </c>
      <c r="H15" s="35">
        <v>11960</v>
      </c>
      <c r="I15" s="35">
        <v>11960</v>
      </c>
      <c r="J15" s="35">
        <v>11960</v>
      </c>
      <c r="K15" s="35">
        <v>11960</v>
      </c>
      <c r="L15" s="35">
        <v>11960</v>
      </c>
      <c r="M15" s="35">
        <v>11960</v>
      </c>
      <c r="N15" s="35">
        <v>11960</v>
      </c>
    </row>
    <row r="16" spans="1:14">
      <c r="A16" s="25" t="s">
        <v>34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</row>
    <row r="17" spans="1:14">
      <c r="A17" s="30" t="s">
        <v>33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</row>
    <row r="18" spans="1:14">
      <c r="A18" s="26" t="s">
        <v>25</v>
      </c>
      <c r="B18" s="31">
        <v>3212000</v>
      </c>
      <c r="C18" s="31">
        <v>3212000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</row>
    <row r="19" spans="1:14">
      <c r="A19" s="25" t="s">
        <v>35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</row>
    <row r="20" spans="1:14">
      <c r="A20" s="30" t="s">
        <v>33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</row>
    <row r="21" spans="1:14" ht="42">
      <c r="A21" s="39" t="s">
        <v>24</v>
      </c>
      <c r="B21" s="31">
        <v>856600</v>
      </c>
      <c r="C21" s="31">
        <v>71383.33</v>
      </c>
      <c r="D21" s="31">
        <v>71383.33</v>
      </c>
      <c r="E21" s="31">
        <v>71383.33</v>
      </c>
      <c r="F21" s="31">
        <v>71383.33</v>
      </c>
      <c r="G21" s="31">
        <v>71383.33</v>
      </c>
      <c r="H21" s="31">
        <v>71383.33</v>
      </c>
      <c r="I21" s="31">
        <v>71383.33</v>
      </c>
      <c r="J21" s="31">
        <v>71383.33</v>
      </c>
      <c r="K21" s="31">
        <v>71383.33</v>
      </c>
      <c r="L21" s="31">
        <v>71383.33</v>
      </c>
      <c r="M21" s="31">
        <v>71383.33</v>
      </c>
      <c r="N21" s="31">
        <v>71383.37</v>
      </c>
    </row>
    <row r="22" spans="1:14">
      <c r="A22" s="25" t="s">
        <v>36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</row>
    <row r="23" spans="1:14">
      <c r="A23" s="30" t="s">
        <v>33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</row>
    <row r="24" spans="1:14" ht="84">
      <c r="A24" s="39" t="s">
        <v>40</v>
      </c>
      <c r="B24" s="31">
        <v>180000</v>
      </c>
      <c r="C24" s="34">
        <v>15000</v>
      </c>
      <c r="D24" s="34">
        <v>15000</v>
      </c>
      <c r="E24" s="34">
        <v>15000</v>
      </c>
      <c r="F24" s="34">
        <v>15000</v>
      </c>
      <c r="G24" s="34">
        <v>15000</v>
      </c>
      <c r="H24" s="34">
        <v>15000</v>
      </c>
      <c r="I24" s="34">
        <v>15000</v>
      </c>
      <c r="J24" s="34">
        <v>15000</v>
      </c>
      <c r="K24" s="34">
        <v>15000</v>
      </c>
      <c r="L24" s="34">
        <v>15000</v>
      </c>
      <c r="M24" s="34">
        <v>15000</v>
      </c>
      <c r="N24" s="34">
        <v>15000</v>
      </c>
    </row>
    <row r="25" spans="1:14">
      <c r="A25" s="25" t="s">
        <v>37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</row>
    <row r="26" spans="1:14">
      <c r="A26" s="30" t="s">
        <v>33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</row>
    <row r="27" spans="1:14" ht="63">
      <c r="A27" s="40" t="s">
        <v>41</v>
      </c>
      <c r="B27" s="31">
        <v>194900</v>
      </c>
      <c r="C27" s="31">
        <v>16240</v>
      </c>
      <c r="D27" s="31">
        <v>16240</v>
      </c>
      <c r="E27" s="31">
        <v>16240</v>
      </c>
      <c r="F27" s="31">
        <v>16240</v>
      </c>
      <c r="G27" s="31">
        <v>16240</v>
      </c>
      <c r="H27" s="31">
        <v>16240</v>
      </c>
      <c r="I27" s="31">
        <v>16240</v>
      </c>
      <c r="J27" s="31">
        <v>16240</v>
      </c>
      <c r="K27" s="31">
        <v>16240</v>
      </c>
      <c r="L27" s="31">
        <v>16240</v>
      </c>
      <c r="M27" s="31">
        <v>16240</v>
      </c>
      <c r="N27" s="31">
        <v>16240</v>
      </c>
    </row>
    <row r="28" spans="1:14" ht="84">
      <c r="A28" s="40" t="s">
        <v>43</v>
      </c>
      <c r="B28" s="31">
        <v>194900</v>
      </c>
      <c r="C28" s="31">
        <v>16240</v>
      </c>
      <c r="D28" s="31">
        <v>16240</v>
      </c>
      <c r="E28" s="31">
        <v>16240</v>
      </c>
      <c r="F28" s="31">
        <v>16240</v>
      </c>
      <c r="G28" s="31">
        <v>16240</v>
      </c>
      <c r="H28" s="31">
        <v>16240</v>
      </c>
      <c r="I28" s="31">
        <v>16240</v>
      </c>
      <c r="J28" s="31">
        <v>16240</v>
      </c>
      <c r="K28" s="31">
        <v>16240</v>
      </c>
      <c r="L28" s="31">
        <v>16240</v>
      </c>
      <c r="M28" s="31">
        <v>16240</v>
      </c>
      <c r="N28" s="31">
        <v>16240</v>
      </c>
    </row>
    <row r="29" spans="1:14" ht="63">
      <c r="A29" s="40" t="s">
        <v>42</v>
      </c>
      <c r="B29" s="31">
        <v>325700</v>
      </c>
      <c r="C29" s="31">
        <f>16240+10900</f>
        <v>27140</v>
      </c>
      <c r="D29" s="31">
        <f t="shared" ref="D29:N29" si="0">16240+10900</f>
        <v>27140</v>
      </c>
      <c r="E29" s="31">
        <f t="shared" si="0"/>
        <v>27140</v>
      </c>
      <c r="F29" s="31">
        <f t="shared" si="0"/>
        <v>27140</v>
      </c>
      <c r="G29" s="31">
        <f t="shared" si="0"/>
        <v>27140</v>
      </c>
      <c r="H29" s="31">
        <f t="shared" si="0"/>
        <v>27140</v>
      </c>
      <c r="I29" s="31">
        <f t="shared" si="0"/>
        <v>27140</v>
      </c>
      <c r="J29" s="31">
        <f t="shared" si="0"/>
        <v>27140</v>
      </c>
      <c r="K29" s="31">
        <f t="shared" si="0"/>
        <v>27140</v>
      </c>
      <c r="L29" s="31">
        <f t="shared" si="0"/>
        <v>27140</v>
      </c>
      <c r="M29" s="31">
        <f t="shared" si="0"/>
        <v>27140</v>
      </c>
      <c r="N29" s="31">
        <f t="shared" si="0"/>
        <v>27140</v>
      </c>
    </row>
    <row r="30" spans="1:14">
      <c r="A30" s="25" t="s">
        <v>38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</row>
    <row r="31" spans="1:14">
      <c r="A31" s="30" t="s">
        <v>33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</row>
    <row r="32" spans="1:14" ht="63">
      <c r="A32" s="39" t="s">
        <v>28</v>
      </c>
      <c r="B32" s="31">
        <v>3444000</v>
      </c>
      <c r="C32" s="31">
        <v>287000</v>
      </c>
      <c r="D32" s="31">
        <v>287000</v>
      </c>
      <c r="E32" s="31">
        <v>287000</v>
      </c>
      <c r="F32" s="31">
        <v>287000</v>
      </c>
      <c r="G32" s="31">
        <v>287000</v>
      </c>
      <c r="H32" s="31">
        <v>287000</v>
      </c>
      <c r="I32" s="31">
        <v>287000</v>
      </c>
      <c r="J32" s="31">
        <v>287000</v>
      </c>
      <c r="K32" s="31">
        <v>287000</v>
      </c>
      <c r="L32" s="31">
        <v>287000</v>
      </c>
      <c r="M32" s="31">
        <v>287000</v>
      </c>
      <c r="N32" s="31">
        <v>287000</v>
      </c>
    </row>
    <row r="33" spans="1:14">
      <c r="A33" s="26" t="s">
        <v>26</v>
      </c>
      <c r="B33" s="31">
        <v>372400</v>
      </c>
      <c r="C33" s="31">
        <v>31000</v>
      </c>
      <c r="D33" s="31">
        <v>31000</v>
      </c>
      <c r="E33" s="31">
        <v>31000</v>
      </c>
      <c r="F33" s="31">
        <v>31000</v>
      </c>
      <c r="G33" s="31">
        <v>31000</v>
      </c>
      <c r="H33" s="31">
        <v>31000</v>
      </c>
      <c r="I33" s="31">
        <v>31000</v>
      </c>
      <c r="J33" s="31">
        <v>31000</v>
      </c>
      <c r="K33" s="31">
        <v>31000</v>
      </c>
      <c r="L33" s="31">
        <v>31000</v>
      </c>
      <c r="M33" s="31">
        <v>31000</v>
      </c>
      <c r="N33" s="31">
        <v>31000</v>
      </c>
    </row>
    <row r="34" spans="1:14" ht="42">
      <c r="A34" s="39" t="s">
        <v>27</v>
      </c>
      <c r="B34" s="31">
        <v>1795600</v>
      </c>
      <c r="C34" s="31">
        <v>149633.32999999999</v>
      </c>
      <c r="D34" s="31">
        <v>149633.32999999999</v>
      </c>
      <c r="E34" s="31">
        <v>149633.32999999999</v>
      </c>
      <c r="F34" s="31">
        <v>149633.32999999999</v>
      </c>
      <c r="G34" s="31">
        <v>149633.32999999999</v>
      </c>
      <c r="H34" s="31">
        <v>149633.32999999999</v>
      </c>
      <c r="I34" s="31">
        <v>149633.32999999999</v>
      </c>
      <c r="J34" s="31">
        <v>149633.32999999999</v>
      </c>
      <c r="K34" s="31">
        <v>149633.32999999999</v>
      </c>
      <c r="L34" s="31">
        <v>149633.32999999999</v>
      </c>
      <c r="M34" s="31">
        <v>149633.32999999999</v>
      </c>
      <c r="N34" s="31">
        <v>149633.37</v>
      </c>
    </row>
    <row r="35" spans="1:14">
      <c r="A35" s="3" t="s">
        <v>29</v>
      </c>
      <c r="B35" s="36">
        <f>SUM(B8:B34)</f>
        <v>13449400</v>
      </c>
      <c r="C35" s="36">
        <f t="shared" ref="C35:N35" si="1">SUM(C8:C34)</f>
        <v>4089613.33</v>
      </c>
      <c r="D35" s="36">
        <f t="shared" si="1"/>
        <v>848163.33</v>
      </c>
      <c r="E35" s="36">
        <f t="shared" si="1"/>
        <v>848163.33</v>
      </c>
      <c r="F35" s="36">
        <f t="shared" si="1"/>
        <v>848163.33</v>
      </c>
      <c r="G35" s="36">
        <f t="shared" si="1"/>
        <v>848163.33</v>
      </c>
      <c r="H35" s="36">
        <f t="shared" si="1"/>
        <v>848163.33</v>
      </c>
      <c r="I35" s="36">
        <f t="shared" si="1"/>
        <v>877613.33</v>
      </c>
      <c r="J35" s="36">
        <f t="shared" si="1"/>
        <v>848163.33</v>
      </c>
      <c r="K35" s="36">
        <f t="shared" si="1"/>
        <v>848163.33</v>
      </c>
      <c r="L35" s="36">
        <f t="shared" si="1"/>
        <v>848163.33</v>
      </c>
      <c r="M35" s="36">
        <f t="shared" si="1"/>
        <v>848163.33</v>
      </c>
      <c r="N35" s="36">
        <f t="shared" si="1"/>
        <v>848163.37</v>
      </c>
    </row>
    <row r="36" spans="1:14">
      <c r="B36" s="14" t="e">
        <f>B35-#REF!</f>
        <v>#REF!</v>
      </c>
    </row>
  </sheetData>
  <mergeCells count="5">
    <mergeCell ref="C4:N4"/>
    <mergeCell ref="B4:B5"/>
    <mergeCell ref="A4:A5"/>
    <mergeCell ref="A1:N1"/>
    <mergeCell ref="A2:N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6</vt:i4>
      </vt:variant>
      <vt:variant>
        <vt:lpstr>ช่วงที่มีชื่อ</vt:lpstr>
      </vt:variant>
      <vt:variant>
        <vt:i4>10</vt:i4>
      </vt:variant>
    </vt:vector>
  </HeadingPairs>
  <TitlesOfParts>
    <vt:vector size="16" baseType="lpstr">
      <vt:lpstr>รวม</vt:lpstr>
      <vt:lpstr>แผนผล</vt:lpstr>
      <vt:lpstr>งวด 1</vt:lpstr>
      <vt:lpstr>งวด 2</vt:lpstr>
      <vt:lpstr>งวด 3</vt:lpstr>
      <vt:lpstr>สัญญา</vt:lpstr>
      <vt:lpstr>'งวด 1'!Print_Area</vt:lpstr>
      <vt:lpstr>'งวด 2'!Print_Area</vt:lpstr>
      <vt:lpstr>'งวด 3'!Print_Area</vt:lpstr>
      <vt:lpstr>แผนผล!Print_Area</vt:lpstr>
      <vt:lpstr>รวม!Print_Area</vt:lpstr>
      <vt:lpstr>'งวด 1'!Print_Titles</vt:lpstr>
      <vt:lpstr>'งวด 2'!Print_Titles</vt:lpstr>
      <vt:lpstr>'งวด 3'!Print_Titles</vt:lpstr>
      <vt:lpstr>แผนผล!Print_Titles</vt:lpstr>
      <vt:lpstr>รวม!Print_Titles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finace</dc:creator>
  <cp:lastModifiedBy>bma03005</cp:lastModifiedBy>
  <cp:lastPrinted>2024-09-11T08:31:22Z</cp:lastPrinted>
  <dcterms:created xsi:type="dcterms:W3CDTF">2020-09-19T05:34:07Z</dcterms:created>
  <dcterms:modified xsi:type="dcterms:W3CDTF">2024-09-18T08:09:40Z</dcterms:modified>
</cp:coreProperties>
</file>